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76" windowWidth="10470" windowHeight="8310" activeTab="1"/>
  </bookViews>
  <sheets>
    <sheet name="Объем эл.энергии" sheetId="1" r:id="rId1"/>
    <sheet name="2015" sheetId="2" r:id="rId2"/>
    <sheet name="тариф" sheetId="3" r:id="rId3"/>
  </sheets>
  <externalReferences>
    <externalReference r:id="rId6"/>
    <externalReference r:id="rId7"/>
  </externalReferences>
  <definedNames>
    <definedName name="god">'[1]Титульный'!$F$9</definedName>
    <definedName name="region_name">'[1]Титульный'!$F$7</definedName>
    <definedName name="station">'[1]Титульный'!$F$15</definedName>
    <definedName name="_xlnm.Print_Area" localSheetId="0">'Объем эл.энергии'!$A$1:$L$1</definedName>
  </definedNames>
  <calcPr fullCalcOnLoad="1"/>
</workbook>
</file>

<file path=xl/sharedStrings.xml><?xml version="1.0" encoding="utf-8"?>
<sst xmlns="http://schemas.openxmlformats.org/spreadsheetml/2006/main" count="279" uniqueCount="216">
  <si>
    <t>Месяц</t>
  </si>
  <si>
    <t xml:space="preserve">         Объем потребленной электроэнергии           </t>
  </si>
  <si>
    <t>всего предприятия</t>
  </si>
  <si>
    <t>всего население</t>
  </si>
  <si>
    <t>Юрьев В.С.</t>
  </si>
  <si>
    <t>Генеральный директор ООО "СевТехноСервис"</t>
  </si>
  <si>
    <r>
      <t xml:space="preserve">№ </t>
    </r>
    <r>
      <rPr>
        <b/>
        <i/>
        <sz val="8"/>
        <color indexed="8"/>
        <rFont val="Calibri"/>
        <family val="2"/>
      </rPr>
      <t>п/п</t>
    </r>
  </si>
  <si>
    <r>
      <t xml:space="preserve">село Краснощелье, </t>
    </r>
    <r>
      <rPr>
        <b/>
        <i/>
        <sz val="8"/>
        <color indexed="8"/>
        <rFont val="Calibri"/>
        <family val="2"/>
      </rPr>
      <t>население</t>
    </r>
    <r>
      <rPr>
        <i/>
        <sz val="8"/>
        <color indexed="8"/>
        <rFont val="Calibri"/>
        <family val="2"/>
      </rPr>
      <t xml:space="preserve"> (кВт/час)</t>
    </r>
  </si>
  <si>
    <r>
      <t xml:space="preserve">село           Каневка, </t>
    </r>
    <r>
      <rPr>
        <b/>
        <i/>
        <sz val="8"/>
        <color indexed="8"/>
        <rFont val="Calibri"/>
        <family val="2"/>
      </rPr>
      <t>население</t>
    </r>
    <r>
      <rPr>
        <i/>
        <sz val="8"/>
        <color indexed="8"/>
        <rFont val="Calibri"/>
        <family val="2"/>
      </rPr>
      <t xml:space="preserve"> (кВт/час)</t>
    </r>
  </si>
  <si>
    <r>
      <t xml:space="preserve">село       Сосновка, </t>
    </r>
    <r>
      <rPr>
        <b/>
        <i/>
        <sz val="8"/>
        <color indexed="8"/>
        <rFont val="Calibri"/>
        <family val="2"/>
      </rPr>
      <t>население</t>
    </r>
    <r>
      <rPr>
        <i/>
        <sz val="8"/>
        <color indexed="8"/>
        <rFont val="Calibri"/>
        <family val="2"/>
      </rPr>
      <t xml:space="preserve"> (кВт/час)</t>
    </r>
  </si>
  <si>
    <r>
      <t>Объем потребленной электроэнергии согластно приборов учета (кВт/час) (</t>
    </r>
    <r>
      <rPr>
        <b/>
        <i/>
        <sz val="8"/>
        <color indexed="8"/>
        <rFont val="Calibri"/>
        <family val="2"/>
      </rPr>
      <t>население</t>
    </r>
    <r>
      <rPr>
        <i/>
        <sz val="8"/>
        <color indexed="8"/>
        <rFont val="Calibri"/>
        <family val="2"/>
      </rPr>
      <t>)</t>
    </r>
  </si>
  <si>
    <r>
      <t xml:space="preserve">село Краснощелье </t>
    </r>
    <r>
      <rPr>
        <b/>
        <i/>
        <sz val="8"/>
        <color indexed="8"/>
        <rFont val="Calibri"/>
        <family val="2"/>
      </rPr>
      <t>предприятия</t>
    </r>
    <r>
      <rPr>
        <i/>
        <sz val="8"/>
        <color indexed="8"/>
        <rFont val="Calibri"/>
        <family val="2"/>
      </rPr>
      <t xml:space="preserve"> (кВт/час)</t>
    </r>
  </si>
  <si>
    <r>
      <t xml:space="preserve">село        Каневка </t>
    </r>
    <r>
      <rPr>
        <b/>
        <i/>
        <sz val="8"/>
        <color indexed="8"/>
        <rFont val="Calibri"/>
        <family val="2"/>
      </rPr>
      <t>предприятия</t>
    </r>
    <r>
      <rPr>
        <i/>
        <sz val="8"/>
        <color indexed="8"/>
        <rFont val="Calibri"/>
        <family val="2"/>
      </rPr>
      <t xml:space="preserve"> (кВт/час)</t>
    </r>
  </si>
  <si>
    <r>
      <t xml:space="preserve">село   Сосновка </t>
    </r>
    <r>
      <rPr>
        <b/>
        <i/>
        <sz val="8"/>
        <color indexed="8"/>
        <rFont val="Calibri"/>
        <family val="2"/>
      </rPr>
      <t>предприятия</t>
    </r>
    <r>
      <rPr>
        <i/>
        <sz val="8"/>
        <color indexed="8"/>
        <rFont val="Calibri"/>
        <family val="2"/>
      </rPr>
      <t xml:space="preserve"> (кВт/час)</t>
    </r>
  </si>
  <si>
    <r>
      <t>Объем потребленной электроэнергии согластно приборов учета (кВт/час) (</t>
    </r>
    <r>
      <rPr>
        <b/>
        <i/>
        <sz val="8"/>
        <color indexed="8"/>
        <rFont val="Calibri"/>
        <family val="2"/>
      </rPr>
      <t>Предприятия</t>
    </r>
    <r>
      <rPr>
        <i/>
        <sz val="8"/>
        <color indexed="8"/>
        <rFont val="Calibri"/>
        <family val="2"/>
      </rPr>
      <t>)</t>
    </r>
  </si>
  <si>
    <t xml:space="preserve"> (кВт/час) с 01.01.2014 года по 31.03.2014года</t>
  </si>
  <si>
    <t>январь</t>
  </si>
  <si>
    <t>февраль</t>
  </si>
  <si>
    <t>март</t>
  </si>
  <si>
    <t>Утвержденные данные для компенсации выпадающих доходов по группе потребителей население</t>
  </si>
  <si>
    <t>1-е полугодие</t>
  </si>
  <si>
    <t>2-е полугодие</t>
  </si>
  <si>
    <t>необходимо добрать в первом полугодии</t>
  </si>
  <si>
    <t>Год</t>
  </si>
  <si>
    <t>№ п/п</t>
  </si>
  <si>
    <t xml:space="preserve">Показатели </t>
  </si>
  <si>
    <t>Единицы измерения</t>
  </si>
  <si>
    <t>1</t>
  </si>
  <si>
    <t>Установленная мощность</t>
  </si>
  <si>
    <t>МВт</t>
  </si>
  <si>
    <t>2</t>
  </si>
  <si>
    <t>Располагаемая мощность</t>
  </si>
  <si>
    <t>3</t>
  </si>
  <si>
    <t>Рабочая мощность</t>
  </si>
  <si>
    <t>4</t>
  </si>
  <si>
    <t xml:space="preserve">Собственное потребление мощности </t>
  </si>
  <si>
    <t>4.1</t>
  </si>
  <si>
    <t>в т.ч.собственные потребители (для электростанций розничного рынка)</t>
  </si>
  <si>
    <t>5</t>
  </si>
  <si>
    <t>Сальдо - переток мощности, в т.ч.</t>
  </si>
  <si>
    <t>5.1</t>
  </si>
  <si>
    <t>- на ОРЭМ в т.ч.</t>
  </si>
  <si>
    <t>5.1.1</t>
  </si>
  <si>
    <t>- по регулируемым договорам</t>
  </si>
  <si>
    <t>5.2</t>
  </si>
  <si>
    <t>- на розничный рынок</t>
  </si>
  <si>
    <t>5.3</t>
  </si>
  <si>
    <t>- на экспорт (приграничная торговля)</t>
  </si>
  <si>
    <t>6</t>
  </si>
  <si>
    <t>Выработка электроэнергии. Всего</t>
  </si>
  <si>
    <t>млн.кВтч</t>
  </si>
  <si>
    <t>6.1</t>
  </si>
  <si>
    <t>по теплофикационному циклу (для ГРЭС и ТЭЦ)</t>
  </si>
  <si>
    <t>6.2</t>
  </si>
  <si>
    <t>по конденсационному циклу (для ГРЭС и ТЭЦ)</t>
  </si>
  <si>
    <t>7</t>
  </si>
  <si>
    <t>Расход электроэнергии на собственные нужды. Всего</t>
  </si>
  <si>
    <t>7.1</t>
  </si>
  <si>
    <t>- на производство электроэнергии</t>
  </si>
  <si>
    <t>7.1.1</t>
  </si>
  <si>
    <t>-- то же в % к выработке электроэнергии</t>
  </si>
  <si>
    <t>%</t>
  </si>
  <si>
    <t>7.2</t>
  </si>
  <si>
    <t>- на производство теплоэнергии</t>
  </si>
  <si>
    <t>7.2.1</t>
  </si>
  <si>
    <t>-- то же в кВт.ч/Гкал</t>
  </si>
  <si>
    <t>кВт.ч/Гкал</t>
  </si>
  <si>
    <t>8</t>
  </si>
  <si>
    <t>Отпуск электроэнергии с шин электростанции</t>
  </si>
  <si>
    <t>8.1</t>
  </si>
  <si>
    <t>8.2</t>
  </si>
  <si>
    <t>9</t>
  </si>
  <si>
    <t>Расход электроэнергии на :</t>
  </si>
  <si>
    <t>9.1</t>
  </si>
  <si>
    <t>- хозяйственные нужды</t>
  </si>
  <si>
    <t>9.2</t>
  </si>
  <si>
    <t>- потери в пристанционной электросети</t>
  </si>
  <si>
    <t>9.2.1</t>
  </si>
  <si>
    <t>-- то же в % к отпуску с шин</t>
  </si>
  <si>
    <t>10</t>
  </si>
  <si>
    <t>Электропотребление всего  (строка 7+строка 9+строка 10.1)</t>
  </si>
  <si>
    <t>10.1</t>
  </si>
  <si>
    <t>10.2</t>
  </si>
  <si>
    <t>Кроме того покупка электроэнергии на розничном рынке для производственных и хозяйственных нужд)</t>
  </si>
  <si>
    <t>11</t>
  </si>
  <si>
    <t>Отпуск электроэнергии в сеть (сальдо-переток), в т.ч.</t>
  </si>
  <si>
    <t>11.1</t>
  </si>
  <si>
    <t>11.1.1</t>
  </si>
  <si>
    <t>11.2</t>
  </si>
  <si>
    <t>11.3</t>
  </si>
  <si>
    <t>12</t>
  </si>
  <si>
    <t xml:space="preserve">Покупка электроэнергии </t>
  </si>
  <si>
    <t>12.1</t>
  </si>
  <si>
    <t>- на ОРЭМ</t>
  </si>
  <si>
    <t>12.2</t>
  </si>
  <si>
    <t>- на розничном рынке</t>
  </si>
  <si>
    <t>13</t>
  </si>
  <si>
    <t xml:space="preserve">Производство теплоэнергии </t>
  </si>
  <si>
    <t>тыс.Гкал</t>
  </si>
  <si>
    <t>14</t>
  </si>
  <si>
    <t>Расход теплоэнергии на собственные (производственные) нужды (без учета расходов на производство прочей продукции)</t>
  </si>
  <si>
    <t>15</t>
  </si>
  <si>
    <t>Отпуск теплоэнергии с коллекторов (п.13 -  п.14)</t>
  </si>
  <si>
    <t>16</t>
  </si>
  <si>
    <t>Расход теплоэнергии на хозяйственные нужды (без учета расходов на производство прочей продукции)</t>
  </si>
  <si>
    <t>17</t>
  </si>
  <si>
    <t>Полезный отпуск теплоэнергии (п.15 - п.16)</t>
  </si>
  <si>
    <t>17.1</t>
  </si>
  <si>
    <t>Установленная тепловая мощность</t>
  </si>
  <si>
    <t>Гкал/час</t>
  </si>
  <si>
    <t>СПРАВОЧНО:</t>
  </si>
  <si>
    <t>18</t>
  </si>
  <si>
    <t>Потребность в топливе</t>
  </si>
  <si>
    <t>18.1</t>
  </si>
  <si>
    <t>- условное топливо</t>
  </si>
  <si>
    <t>тыс. т.у.т.</t>
  </si>
  <si>
    <t>18.2</t>
  </si>
  <si>
    <t>- натуральное топливо</t>
  </si>
  <si>
    <t>18.2.1</t>
  </si>
  <si>
    <t>-- уголь</t>
  </si>
  <si>
    <t>тыс.т.</t>
  </si>
  <si>
    <t>18.2.2</t>
  </si>
  <si>
    <t>-- мазут</t>
  </si>
  <si>
    <t>18.2.3</t>
  </si>
  <si>
    <t>-- газ</t>
  </si>
  <si>
    <t>млн. куб.м.</t>
  </si>
  <si>
    <t>18.2.4</t>
  </si>
  <si>
    <t>19</t>
  </si>
  <si>
    <t>Удельный расход условного топлива на отпущенный кВтч</t>
  </si>
  <si>
    <t>г/кВтч</t>
  </si>
  <si>
    <t>19.1</t>
  </si>
  <si>
    <t>по теплофикационному циклу</t>
  </si>
  <si>
    <t>19.2</t>
  </si>
  <si>
    <t>по конденсационному циклу</t>
  </si>
  <si>
    <t>20</t>
  </si>
  <si>
    <t>Удельный расход условного топлива на отпущенную Гкал</t>
  </si>
  <si>
    <t>кг/Гкал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</si>
  <si>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</si>
  <si>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</si>
  <si>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Таблица П1.15</t>
  </si>
  <si>
    <t>Смета расходов на производство и передачу э/э</t>
  </si>
  <si>
    <t>(тыс. руб.)</t>
  </si>
  <si>
    <t>№
п/п</t>
  </si>
  <si>
    <t>Базовый период 2012</t>
  </si>
  <si>
    <t>Период регулирования            2015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</si>
  <si>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</si>
  <si>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</si>
  <si>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</si>
  <si>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производственного характера</t>
  </si>
  <si>
    <t>Топливо на технологические цели</t>
  </si>
  <si>
    <t>Энергия</t>
  </si>
  <si>
    <t>Энергия на технологические цели (покупная энергия (таблица П1.12))</t>
  </si>
  <si>
    <t>Энергия на хозяйственные нужды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</si>
  <si>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</si>
  <si>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</si>
  <si>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</si>
  <si>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 всего, в том числе:</t>
  </si>
  <si>
    <t>Целевые средства на НИОКР</t>
  </si>
  <si>
    <t>Средства на страхование</t>
  </si>
  <si>
    <t>9.3</t>
  </si>
  <si>
    <t>Плата за предельно допустимые выбросы (сбросы)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</si>
  <si>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</si>
  <si>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
по единой национальной (общероссийской) электрической сети</t>
  </si>
  <si>
    <t>9.5</t>
  </si>
  <si>
    <t>Отчисления в ремонтный фонд (в случае его формирования)</t>
  </si>
  <si>
    <t>9.6</t>
  </si>
  <si>
    <t>Водный налог (ГЭС)</t>
  </si>
  <si>
    <t>9.7</t>
  </si>
  <si>
    <t>Непроизводственные расходы (налоги и другие обязательные платежи и сборы)</t>
  </si>
  <si>
    <t>9.7.1</t>
  </si>
  <si>
    <t>Налог на землю</t>
  </si>
  <si>
    <t>9.7.2</t>
  </si>
  <si>
    <t>Налог на пользователей автодорог</t>
  </si>
  <si>
    <t>9.8</t>
  </si>
  <si>
    <t>Другие затраты, относимые на себестоимость продукции, всего</t>
  </si>
  <si>
    <t>в т.ч.</t>
  </si>
  <si>
    <t>9.8.1</t>
  </si>
  <si>
    <t>Арендная плата</t>
  </si>
  <si>
    <t>9.8.2</t>
  </si>
  <si>
    <t>Транспортные расходы</t>
  </si>
  <si>
    <t>9.8.3</t>
  </si>
  <si>
    <t>Услуги связи</t>
  </si>
  <si>
    <t>9.8.4</t>
  </si>
  <si>
    <t>Информационные расходы</t>
  </si>
  <si>
    <t>9.8.5</t>
  </si>
  <si>
    <t xml:space="preserve">Коммунальные платежи </t>
  </si>
  <si>
    <t>9.8.6</t>
  </si>
  <si>
    <t xml:space="preserve">Прочие затраты </t>
  </si>
  <si>
    <t>Итого расходов</t>
  </si>
  <si>
    <t>Прибыль</t>
  </si>
  <si>
    <t>Всего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</si>
  <si>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</si>
  <si>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</si>
  <si>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</si>
  <si>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>в том числе:</t>
  </si>
  <si>
    <t>13.1</t>
  </si>
  <si>
    <t>- электрическая энергия</t>
  </si>
  <si>
    <t>13.1.1</t>
  </si>
  <si>
    <t>производство и передача электроэнергии</t>
  </si>
  <si>
    <t>13.1.2</t>
  </si>
  <si>
    <t>покупная электроэнергия</t>
  </si>
  <si>
    <t>13.1.3</t>
  </si>
  <si>
    <t>передача электроэнергии</t>
  </si>
  <si>
    <t>13.2</t>
  </si>
  <si>
    <t>- тепловая энергия</t>
  </si>
  <si>
    <t>13.2.1</t>
  </si>
  <si>
    <t>производство теплоэнергии</t>
  </si>
  <si>
    <t>13.2.2</t>
  </si>
  <si>
    <t>покупная теплоэнергия</t>
  </si>
  <si>
    <t>13.2.3</t>
  </si>
  <si>
    <t>передача теплоэнергии</t>
  </si>
  <si>
    <t>13.3</t>
  </si>
  <si>
    <t>- прочая продукция</t>
  </si>
  <si>
    <t>Отпуск ээ в сеть ,  млн. кВтч</t>
  </si>
  <si>
    <t>Прогнозируемый одноставочный тариф</t>
  </si>
  <si>
    <r>
      <t>______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целом и отдельно по производству электрической энергии, производству тепловой энергии, передаче электрической энергии, передаче тепловой энергии.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</si>
</sst>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 style="thick">
        <color indexed="22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 style="thick">
        <color indexed="22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5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1" fontId="51" fillId="0" borderId="19" xfId="0" applyNumberFormat="1" applyFont="1" applyFill="1" applyBorder="1" applyAlignment="1">
      <alignment horizontal="center" vertical="center"/>
    </xf>
    <xf numFmtId="1" fontId="51" fillId="0" borderId="20" xfId="0" applyNumberFormat="1" applyFont="1" applyFill="1" applyBorder="1" applyAlignment="1">
      <alignment horizontal="center" vertical="center"/>
    </xf>
    <xf numFmtId="1" fontId="51" fillId="0" borderId="18" xfId="0" applyNumberFormat="1" applyFont="1" applyFill="1" applyBorder="1" applyAlignment="1">
      <alignment horizontal="center" vertical="center"/>
    </xf>
    <xf numFmtId="1" fontId="51" fillId="0" borderId="21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" fontId="51" fillId="0" borderId="23" xfId="0" applyNumberFormat="1" applyFont="1" applyFill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" fontId="51" fillId="0" borderId="28" xfId="0" applyNumberFormat="1" applyFont="1" applyFill="1" applyBorder="1" applyAlignment="1">
      <alignment horizontal="center" vertical="center"/>
    </xf>
    <xf numFmtId="1" fontId="51" fillId="0" borderId="29" xfId="0" applyNumberFormat="1" applyFont="1" applyFill="1" applyBorder="1" applyAlignment="1">
      <alignment horizontal="center" vertical="center"/>
    </xf>
    <xf numFmtId="1" fontId="51" fillId="0" borderId="30" xfId="0" applyNumberFormat="1" applyFont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4" fontId="41" fillId="0" borderId="0" xfId="0" applyNumberFormat="1" applyFont="1" applyAlignment="1">
      <alignment horizontal="center"/>
    </xf>
    <xf numFmtId="0" fontId="8" fillId="0" borderId="0" xfId="53" applyFont="1" applyProtection="1">
      <alignment/>
      <protection/>
    </xf>
    <xf numFmtId="0" fontId="8" fillId="0" borderId="0" xfId="53" applyNumberFormat="1" applyFont="1" applyProtection="1">
      <alignment/>
      <protection/>
    </xf>
    <xf numFmtId="49" fontId="8" fillId="0" borderId="0" xfId="53" applyNumberFormat="1" applyFont="1" applyProtection="1">
      <alignment/>
      <protection/>
    </xf>
    <xf numFmtId="0" fontId="9" fillId="0" borderId="0" xfId="53" applyFont="1" applyProtection="1">
      <alignment/>
      <protection/>
    </xf>
    <xf numFmtId="0" fontId="10" fillId="0" borderId="0" xfId="53" applyFont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Protection="1">
      <alignment/>
      <protection/>
    </xf>
    <xf numFmtId="0" fontId="12" fillId="0" borderId="0" xfId="53" applyFont="1" applyBorder="1" applyAlignment="1" applyProtection="1">
      <alignment horizontal="center"/>
      <protection/>
    </xf>
    <xf numFmtId="0" fontId="12" fillId="0" borderId="0" xfId="53" applyFont="1" applyAlignment="1" applyProtection="1">
      <alignment horizontal="right"/>
      <protection/>
    </xf>
    <xf numFmtId="0" fontId="12" fillId="0" borderId="0" xfId="53" applyFont="1" applyAlignment="1" applyProtection="1">
      <alignment horizontal="center" vertical="center" wrapText="1"/>
      <protection/>
    </xf>
    <xf numFmtId="0" fontId="9" fillId="0" borderId="31" xfId="53" applyFont="1" applyFill="1" applyBorder="1" applyAlignment="1" applyProtection="1">
      <alignment horizontal="center" vertical="center" wrapText="1"/>
      <protection/>
    </xf>
    <xf numFmtId="0" fontId="9" fillId="0" borderId="32" xfId="53" applyFont="1" applyFill="1" applyBorder="1" applyAlignment="1" applyProtection="1">
      <alignment horizontal="center" vertical="center" wrapText="1"/>
      <protection/>
    </xf>
    <xf numFmtId="0" fontId="9" fillId="0" borderId="33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35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Alignment="1" applyProtection="1">
      <alignment horizontal="center" vertical="center" wrapText="1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0" fontId="12" fillId="0" borderId="0" xfId="53" applyFont="1" applyFill="1" applyProtection="1">
      <alignment/>
      <protection/>
    </xf>
    <xf numFmtId="49" fontId="9" fillId="0" borderId="36" xfId="0" applyNumberFormat="1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left" vertical="center" wrapText="1"/>
      <protection/>
    </xf>
    <xf numFmtId="0" fontId="9" fillId="0" borderId="37" xfId="0" applyFont="1" applyBorder="1" applyAlignment="1" applyProtection="1">
      <alignment horizontal="center" vertical="center"/>
      <protection/>
    </xf>
    <xf numFmtId="4" fontId="9" fillId="33" borderId="38" xfId="52" applyNumberFormat="1" applyFont="1" applyFill="1" applyBorder="1" applyAlignment="1" applyProtection="1">
      <alignment vertical="center"/>
      <protection/>
    </xf>
    <xf numFmtId="4" fontId="9" fillId="33" borderId="39" xfId="52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left" vertical="center" wrapText="1"/>
      <protection/>
    </xf>
    <xf numFmtId="0" fontId="9" fillId="0" borderId="36" xfId="0" applyFont="1" applyFill="1" applyBorder="1" applyAlignment="1" applyProtection="1">
      <alignment horizontal="left" vertical="center" wrapText="1" indent="1"/>
      <protection/>
    </xf>
    <xf numFmtId="49" fontId="0" fillId="0" borderId="36" xfId="0" applyNumberFormat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left" vertical="center" wrapText="1" indent="2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left" vertical="center" wrapText="1" indent="1"/>
      <protection/>
    </xf>
    <xf numFmtId="49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4" fontId="9" fillId="34" borderId="38" xfId="52" applyNumberFormat="1" applyFont="1" applyFill="1" applyBorder="1" applyAlignment="1" applyProtection="1">
      <alignment vertical="center"/>
      <protection locked="0"/>
    </xf>
    <xf numFmtId="4" fontId="9" fillId="34" borderId="39" xfId="52" applyNumberFormat="1" applyFont="1" applyFill="1" applyBorder="1" applyAlignment="1" applyProtection="1">
      <alignment vertical="center"/>
      <protection locked="0"/>
    </xf>
    <xf numFmtId="4" fontId="9" fillId="33" borderId="40" xfId="52" applyNumberFormat="1" applyFont="1" applyFill="1" applyBorder="1" applyAlignment="1" applyProtection="1">
      <alignment vertical="center"/>
      <protection/>
    </xf>
    <xf numFmtId="4" fontId="9" fillId="33" borderId="36" xfId="52" applyNumberFormat="1" applyFont="1" applyFill="1" applyBorder="1" applyAlignment="1" applyProtection="1">
      <alignment vertical="center"/>
      <protection/>
    </xf>
    <xf numFmtId="4" fontId="9" fillId="0" borderId="38" xfId="52" applyNumberFormat="1" applyFont="1" applyFill="1" applyBorder="1" applyAlignment="1" applyProtection="1">
      <alignment vertical="center"/>
      <protection/>
    </xf>
    <xf numFmtId="4" fontId="9" fillId="0" borderId="39" xfId="52" applyNumberFormat="1" applyFont="1" applyFill="1" applyBorder="1" applyAlignment="1" applyProtection="1">
      <alignment vertical="center"/>
      <protection/>
    </xf>
    <xf numFmtId="0" fontId="9" fillId="0" borderId="38" xfId="52" applyNumberFormat="1" applyFont="1" applyFill="1" applyBorder="1" applyAlignment="1" applyProtection="1">
      <alignment vertical="center"/>
      <protection/>
    </xf>
    <xf numFmtId="0" fontId="9" fillId="0" borderId="39" xfId="52" applyNumberFormat="1" applyFont="1" applyFill="1" applyBorder="1" applyAlignment="1" applyProtection="1">
      <alignment vertical="center"/>
      <protection/>
    </xf>
    <xf numFmtId="49" fontId="9" fillId="34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left" vertical="center" wrapText="1" indent="2"/>
      <protection/>
    </xf>
    <xf numFmtId="49" fontId="9" fillId="34" borderId="36" xfId="0" applyNumberFormat="1" applyFont="1" applyFill="1" applyBorder="1" applyAlignment="1" applyProtection="1">
      <alignment horizontal="left" vertical="center" wrapText="1" indent="2"/>
      <protection locked="0"/>
    </xf>
    <xf numFmtId="0" fontId="12" fillId="0" borderId="0" xfId="53" applyFont="1" applyFill="1" applyBorder="1" applyAlignment="1" applyProtection="1">
      <alignment vertical="center" wrapText="1"/>
      <protection/>
    </xf>
    <xf numFmtId="0" fontId="9" fillId="0" borderId="0" xfId="53" applyFont="1" applyFill="1" applyProtection="1">
      <alignment/>
      <protection/>
    </xf>
    <xf numFmtId="0" fontId="12" fillId="0" borderId="0" xfId="53" applyFont="1" applyAlignment="1" applyProtection="1">
      <alignment horizontal="left" vertical="center"/>
      <protection/>
    </xf>
    <xf numFmtId="0" fontId="12" fillId="0" borderId="0" xfId="53" applyFont="1" applyBorder="1" applyAlignment="1" applyProtection="1">
      <alignment horizontal="left" vertical="top"/>
      <protection/>
    </xf>
    <xf numFmtId="0" fontId="12" fillId="0" borderId="0" xfId="53" applyFont="1" applyFill="1" applyBorder="1" applyAlignment="1" applyProtection="1">
      <alignment horizontal="center" vertical="top" wrapText="1"/>
      <protection/>
    </xf>
    <xf numFmtId="0" fontId="12" fillId="0" borderId="0" xfId="53" applyFont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6" fillId="8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49" fontId="16" fillId="35" borderId="24" xfId="0" applyNumberFormat="1" applyFont="1" applyFill="1" applyBorder="1" applyAlignment="1">
      <alignment horizontal="center"/>
    </xf>
    <xf numFmtId="0" fontId="16" fillId="35" borderId="41" xfId="0" applyFont="1" applyFill="1" applyBorder="1" applyAlignment="1">
      <alignment horizontal="left" wrapText="1"/>
    </xf>
    <xf numFmtId="4" fontId="16" fillId="35" borderId="24" xfId="0" applyNumberFormat="1" applyFont="1" applyFill="1" applyBorder="1" applyAlignment="1">
      <alignment horizontal="center"/>
    </xf>
    <xf numFmtId="49" fontId="14" fillId="35" borderId="24" xfId="0" applyNumberFormat="1" applyFont="1" applyFill="1" applyBorder="1" applyAlignment="1">
      <alignment horizontal="center"/>
    </xf>
    <xf numFmtId="0" fontId="14" fillId="35" borderId="41" xfId="0" applyFont="1" applyFill="1" applyBorder="1" applyAlignment="1">
      <alignment horizontal="left" wrapText="1"/>
    </xf>
    <xf numFmtId="4" fontId="14" fillId="35" borderId="24" xfId="0" applyNumberFormat="1" applyFont="1" applyFill="1" applyBorder="1" applyAlignment="1">
      <alignment horizontal="center"/>
    </xf>
    <xf numFmtId="49" fontId="14" fillId="35" borderId="24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35" borderId="41" xfId="0" applyFont="1" applyFill="1" applyBorder="1" applyAlignment="1">
      <alignment horizontal="left" vertical="top" wrapText="1"/>
    </xf>
    <xf numFmtId="49" fontId="14" fillId="0" borderId="24" xfId="0" applyNumberFormat="1" applyFont="1" applyBorder="1" applyAlignment="1">
      <alignment horizontal="center"/>
    </xf>
    <xf numFmtId="0" fontId="14" fillId="0" borderId="41" xfId="0" applyFont="1" applyBorder="1" applyAlignment="1">
      <alignment horizontal="left" wrapText="1"/>
    </xf>
    <xf numFmtId="4" fontId="14" fillId="0" borderId="24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 vertical="top"/>
    </xf>
    <xf numFmtId="49" fontId="14" fillId="0" borderId="41" xfId="0" applyNumberFormat="1" applyFont="1" applyBorder="1" applyAlignment="1">
      <alignment horizontal="left" wrapText="1"/>
    </xf>
    <xf numFmtId="0" fontId="14" fillId="0" borderId="41" xfId="0" applyNumberFormat="1" applyFont="1" applyBorder="1" applyAlignment="1">
      <alignment horizontal="left" wrapText="1"/>
    </xf>
    <xf numFmtId="0" fontId="14" fillId="0" borderId="24" xfId="0" applyFont="1" applyBorder="1" applyAlignment="1">
      <alignment/>
    </xf>
    <xf numFmtId="4" fontId="14" fillId="0" borderId="24" xfId="0" applyNumberFormat="1" applyFont="1" applyBorder="1" applyAlignment="1">
      <alignment/>
    </xf>
    <xf numFmtId="0" fontId="18" fillId="0" borderId="0" xfId="0" applyFont="1" applyAlignment="1">
      <alignment/>
    </xf>
    <xf numFmtId="0" fontId="53" fillId="0" borderId="0" xfId="0" applyFont="1" applyAlignment="1">
      <alignment horizontal="center"/>
    </xf>
    <xf numFmtId="1" fontId="51" fillId="0" borderId="41" xfId="0" applyNumberFormat="1" applyFont="1" applyFill="1" applyBorder="1" applyAlignment="1">
      <alignment horizontal="center" vertical="center"/>
    </xf>
    <xf numFmtId="1" fontId="51" fillId="0" borderId="25" xfId="0" applyNumberFormat="1" applyFont="1" applyFill="1" applyBorder="1" applyAlignment="1">
      <alignment horizontal="center" vertical="center"/>
    </xf>
    <xf numFmtId="2" fontId="51" fillId="0" borderId="42" xfId="0" applyNumberFormat="1" applyFont="1" applyFill="1" applyBorder="1" applyAlignment="1">
      <alignment horizontal="center"/>
    </xf>
    <xf numFmtId="2" fontId="51" fillId="0" borderId="43" xfId="0" applyNumberFormat="1" applyFont="1" applyFill="1" applyBorder="1" applyAlignment="1">
      <alignment horizontal="center"/>
    </xf>
    <xf numFmtId="2" fontId="51" fillId="0" borderId="27" xfId="0" applyNumberFormat="1" applyFont="1" applyFill="1" applyBorder="1" applyAlignment="1">
      <alignment horizontal="center"/>
    </xf>
    <xf numFmtId="0" fontId="11" fillId="0" borderId="44" xfId="53" applyFont="1" applyFill="1" applyBorder="1" applyAlignment="1" applyProtection="1">
      <alignment horizontal="center" vertical="center" wrapText="1"/>
      <protection/>
    </xf>
    <xf numFmtId="0" fontId="11" fillId="0" borderId="45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Alignment="1" applyProtection="1">
      <alignment horizontal="left" vertical="center"/>
      <protection/>
    </xf>
    <xf numFmtId="49" fontId="12" fillId="34" borderId="46" xfId="53" applyNumberFormat="1" applyFont="1" applyFill="1" applyBorder="1" applyAlignment="1" applyProtection="1">
      <alignment vertical="center" wrapText="1"/>
      <protection locked="0"/>
    </xf>
    <xf numFmtId="0" fontId="9" fillId="0" borderId="0" xfId="53" applyFont="1" applyAlignment="1" applyProtection="1">
      <alignment horizontal="left" vertical="center" wrapText="1"/>
      <protection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8" borderId="47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6" fillId="8" borderId="48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49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3.1" xfId="52"/>
    <cellStyle name="Обычный_Форма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8;&#1057;2\&#1041;&#1072;&#1083;&#1072;&#1085;&#1089;&#1099;\FORM4.2015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8;&#1057;2\&#1050;&#1086;&#1087;&#1080;&#1103;%20&#1058;&#1072;&#1088;&#1080;&#1092;%20&#1085;&#1072;%20&#1075;&#1077;&#1085;&#1077;&#1088;&#1072;&#1094;&#1080;&#1102;%202014%20-&#1076;&#1086;&#1087;&#1086;&#1083;&#1085;&#1080;&#1090;&#1100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2">
        <row r="7">
          <cell r="F7" t="str">
            <v>Мурманская область</v>
          </cell>
        </row>
        <row r="9">
          <cell r="F9">
            <v>2015</v>
          </cell>
        </row>
        <row r="15">
          <cell r="F15" t="str">
            <v>Дизельная станция ООО "СевТехноСервис"</v>
          </cell>
        </row>
      </sheetData>
      <sheetData sheetId="4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0.34</v>
          </cell>
          <cell r="H13">
            <v>0.34</v>
          </cell>
          <cell r="I13">
            <v>0.34</v>
          </cell>
          <cell r="J13">
            <v>0.34</v>
          </cell>
        </row>
        <row r="16">
          <cell r="G16">
            <v>-0.34</v>
          </cell>
          <cell r="H16">
            <v>-0.34</v>
          </cell>
          <cell r="I16">
            <v>-0.34</v>
          </cell>
          <cell r="J16">
            <v>-0.34</v>
          </cell>
        </row>
        <row r="21">
          <cell r="G21">
            <v>0.11</v>
          </cell>
          <cell r="H21">
            <v>0.1151</v>
          </cell>
          <cell r="I21">
            <v>0.11</v>
          </cell>
          <cell r="J21">
            <v>0.11</v>
          </cell>
        </row>
        <row r="22">
          <cell r="G22">
            <v>0.11</v>
          </cell>
          <cell r="H22">
            <v>0.1151</v>
          </cell>
          <cell r="I22">
            <v>0.11</v>
          </cell>
          <cell r="J22">
            <v>0.11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-0.11</v>
          </cell>
          <cell r="H39">
            <v>-0.1151</v>
          </cell>
          <cell r="I39">
            <v>-0.11</v>
          </cell>
          <cell r="J39">
            <v>-0.11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5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0.39</v>
          </cell>
          <cell r="H13">
            <v>0.39</v>
          </cell>
          <cell r="I13">
            <v>0.39</v>
          </cell>
          <cell r="J13">
            <v>0.39</v>
          </cell>
        </row>
        <row r="16">
          <cell r="G16">
            <v>-0.39</v>
          </cell>
          <cell r="H16">
            <v>-0.39</v>
          </cell>
          <cell r="I16">
            <v>-0.39</v>
          </cell>
          <cell r="J16">
            <v>-0.39</v>
          </cell>
        </row>
        <row r="21">
          <cell r="G21">
            <v>0.13</v>
          </cell>
          <cell r="H21">
            <v>0.089467</v>
          </cell>
          <cell r="I21">
            <v>0.13</v>
          </cell>
          <cell r="J21">
            <v>0.13</v>
          </cell>
        </row>
        <row r="22">
          <cell r="G22">
            <v>0.13</v>
          </cell>
          <cell r="H22">
            <v>0.089467</v>
          </cell>
          <cell r="I22">
            <v>0.13</v>
          </cell>
          <cell r="J22">
            <v>0.13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-0.13</v>
          </cell>
          <cell r="H39">
            <v>-0.089467</v>
          </cell>
          <cell r="I39">
            <v>-0.13</v>
          </cell>
          <cell r="J39">
            <v>-0.13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6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0.34</v>
          </cell>
          <cell r="H13">
            <v>0.34</v>
          </cell>
          <cell r="I13">
            <v>0.34</v>
          </cell>
          <cell r="J13">
            <v>0.34</v>
          </cell>
        </row>
        <row r="16">
          <cell r="G16">
            <v>-0.34</v>
          </cell>
          <cell r="H16">
            <v>-0.34</v>
          </cell>
          <cell r="I16">
            <v>-0.34</v>
          </cell>
          <cell r="J16">
            <v>-0.34</v>
          </cell>
        </row>
        <row r="21">
          <cell r="G21">
            <v>0.11</v>
          </cell>
          <cell r="H21">
            <v>0.101329</v>
          </cell>
          <cell r="I21">
            <v>0.11</v>
          </cell>
          <cell r="J21">
            <v>0.11</v>
          </cell>
        </row>
        <row r="22">
          <cell r="G22">
            <v>0.11</v>
          </cell>
          <cell r="H22">
            <v>0.101329</v>
          </cell>
          <cell r="I22">
            <v>0.11</v>
          </cell>
          <cell r="J22">
            <v>0.11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-0.11</v>
          </cell>
          <cell r="H39">
            <v>-0.101329</v>
          </cell>
          <cell r="I39">
            <v>-0.11</v>
          </cell>
          <cell r="J39">
            <v>-0.11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7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0.33</v>
          </cell>
          <cell r="H13">
            <v>0.33</v>
          </cell>
          <cell r="I13">
            <v>0.33</v>
          </cell>
          <cell r="J13">
            <v>0.33</v>
          </cell>
        </row>
        <row r="16">
          <cell r="G16">
            <v>-0.33</v>
          </cell>
          <cell r="H16">
            <v>-0.33</v>
          </cell>
          <cell r="I16">
            <v>-0.33</v>
          </cell>
          <cell r="J16">
            <v>-0.33</v>
          </cell>
        </row>
        <row r="21">
          <cell r="G21">
            <v>0.11</v>
          </cell>
          <cell r="H21">
            <v>0.064701</v>
          </cell>
          <cell r="I21">
            <v>0.11</v>
          </cell>
          <cell r="J21">
            <v>0.11</v>
          </cell>
        </row>
        <row r="22">
          <cell r="G22">
            <v>0.11</v>
          </cell>
          <cell r="H22">
            <v>0.064701</v>
          </cell>
          <cell r="I22">
            <v>0.11</v>
          </cell>
          <cell r="J22">
            <v>0.11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-0.11</v>
          </cell>
          <cell r="H39">
            <v>-0.064701</v>
          </cell>
          <cell r="I39">
            <v>-0.11</v>
          </cell>
          <cell r="J39">
            <v>-0.11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8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0.18</v>
          </cell>
          <cell r="H13">
            <v>0.18</v>
          </cell>
          <cell r="I13">
            <v>0.18</v>
          </cell>
          <cell r="J13">
            <v>0.18</v>
          </cell>
        </row>
        <row r="16">
          <cell r="G16">
            <v>-0.18</v>
          </cell>
          <cell r="H16">
            <v>-0.18</v>
          </cell>
          <cell r="I16">
            <v>-0.18</v>
          </cell>
          <cell r="J16">
            <v>-0.18</v>
          </cell>
        </row>
        <row r="21">
          <cell r="G21">
            <v>0.06</v>
          </cell>
          <cell r="H21">
            <v>0.054503</v>
          </cell>
          <cell r="I21">
            <v>0.06</v>
          </cell>
          <cell r="J21">
            <v>0.06</v>
          </cell>
        </row>
        <row r="22">
          <cell r="G22">
            <v>0.06</v>
          </cell>
          <cell r="H22">
            <v>0.054503</v>
          </cell>
          <cell r="I22">
            <v>0.06</v>
          </cell>
          <cell r="J22">
            <v>0.06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-0.06</v>
          </cell>
          <cell r="H39">
            <v>-0.054503</v>
          </cell>
          <cell r="I39">
            <v>-0.06</v>
          </cell>
          <cell r="J39">
            <v>-0.06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9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0.19</v>
          </cell>
          <cell r="H13">
            <v>0.19</v>
          </cell>
          <cell r="I13">
            <v>0.19</v>
          </cell>
          <cell r="J13">
            <v>0.19</v>
          </cell>
        </row>
        <row r="16">
          <cell r="G16">
            <v>-0.19</v>
          </cell>
          <cell r="H16">
            <v>-0.19</v>
          </cell>
          <cell r="I16">
            <v>-0.19</v>
          </cell>
          <cell r="J16">
            <v>-0.19</v>
          </cell>
        </row>
        <row r="21">
          <cell r="G21">
            <v>0.06</v>
          </cell>
          <cell r="H21">
            <v>0.041678</v>
          </cell>
          <cell r="I21">
            <v>0.06</v>
          </cell>
          <cell r="J21">
            <v>0.055</v>
          </cell>
        </row>
        <row r="22">
          <cell r="G22">
            <v>0.06</v>
          </cell>
          <cell r="H22">
            <v>0.041678</v>
          </cell>
          <cell r="I22">
            <v>0.06</v>
          </cell>
          <cell r="J22">
            <v>0.055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-0.06</v>
          </cell>
          <cell r="H39">
            <v>-0.041678</v>
          </cell>
          <cell r="I39">
            <v>-0.06</v>
          </cell>
          <cell r="J39">
            <v>-0.055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10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0.14</v>
          </cell>
          <cell r="H13">
            <v>0.14</v>
          </cell>
          <cell r="I13">
            <v>0.14</v>
          </cell>
          <cell r="J13">
            <v>0.14</v>
          </cell>
        </row>
        <row r="16">
          <cell r="G16">
            <v>-0.14</v>
          </cell>
          <cell r="H16">
            <v>-0.14</v>
          </cell>
          <cell r="I16">
            <v>-0.14</v>
          </cell>
          <cell r="J16">
            <v>-0.14</v>
          </cell>
        </row>
        <row r="21">
          <cell r="G21">
            <v>0.05</v>
          </cell>
          <cell r="H21">
            <v>0.035358</v>
          </cell>
          <cell r="I21">
            <v>0.05</v>
          </cell>
          <cell r="J21">
            <v>0.05</v>
          </cell>
        </row>
        <row r="22">
          <cell r="G22">
            <v>0.05</v>
          </cell>
          <cell r="H22">
            <v>0.035358</v>
          </cell>
          <cell r="I22">
            <v>0.05</v>
          </cell>
          <cell r="J22">
            <v>0.05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-0.05</v>
          </cell>
          <cell r="H39">
            <v>-0.035358</v>
          </cell>
          <cell r="I39">
            <v>-0.05</v>
          </cell>
          <cell r="J39">
            <v>-0.05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11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0.19</v>
          </cell>
          <cell r="H13">
            <v>0.19</v>
          </cell>
          <cell r="I13">
            <v>0.19</v>
          </cell>
          <cell r="J13">
            <v>0.19</v>
          </cell>
        </row>
        <row r="16">
          <cell r="G16">
            <v>-0.19</v>
          </cell>
          <cell r="H16">
            <v>-0.19</v>
          </cell>
          <cell r="I16">
            <v>-0.19</v>
          </cell>
          <cell r="J16">
            <v>-0.19</v>
          </cell>
        </row>
        <row r="21">
          <cell r="G21">
            <v>0.06</v>
          </cell>
          <cell r="H21">
            <v>0.045068</v>
          </cell>
          <cell r="I21">
            <v>0.06</v>
          </cell>
          <cell r="J21">
            <v>0.06</v>
          </cell>
        </row>
        <row r="22">
          <cell r="G22">
            <v>0.06</v>
          </cell>
          <cell r="H22">
            <v>0.045068</v>
          </cell>
          <cell r="I22">
            <v>0.06</v>
          </cell>
          <cell r="J22">
            <v>0.06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-0.06</v>
          </cell>
          <cell r="H39">
            <v>-0.045068</v>
          </cell>
          <cell r="I39">
            <v>-0.06</v>
          </cell>
          <cell r="J39">
            <v>-0.06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12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0.24</v>
          </cell>
          <cell r="H13">
            <v>0.24</v>
          </cell>
          <cell r="I13">
            <v>0.24</v>
          </cell>
          <cell r="J13">
            <v>0.24</v>
          </cell>
        </row>
        <row r="16">
          <cell r="G16">
            <v>-0.24</v>
          </cell>
          <cell r="H16">
            <v>-0.24</v>
          </cell>
          <cell r="I16">
            <v>-0.24</v>
          </cell>
          <cell r="J16">
            <v>-0.24</v>
          </cell>
        </row>
        <row r="21">
          <cell r="G21">
            <v>0.08</v>
          </cell>
          <cell r="H21">
            <v>0.05608</v>
          </cell>
          <cell r="I21">
            <v>0.08</v>
          </cell>
          <cell r="J21">
            <v>0.07</v>
          </cell>
        </row>
        <row r="22">
          <cell r="G22">
            <v>0.08</v>
          </cell>
          <cell r="H22">
            <v>0.05608</v>
          </cell>
          <cell r="I22">
            <v>0.08</v>
          </cell>
          <cell r="J22">
            <v>0.07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-0.08</v>
          </cell>
          <cell r="H39">
            <v>-0.05608</v>
          </cell>
          <cell r="I39">
            <v>-0.08</v>
          </cell>
          <cell r="J39">
            <v>-0.07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13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0.33</v>
          </cell>
          <cell r="H13">
            <v>0.33</v>
          </cell>
          <cell r="I13">
            <v>0.33</v>
          </cell>
          <cell r="J13">
            <v>0.33</v>
          </cell>
        </row>
        <row r="16">
          <cell r="G16">
            <v>-0.33</v>
          </cell>
          <cell r="H16">
            <v>-0.33</v>
          </cell>
          <cell r="I16">
            <v>-0.33</v>
          </cell>
          <cell r="J16">
            <v>-0.33</v>
          </cell>
        </row>
        <row r="21">
          <cell r="G21">
            <v>0.1</v>
          </cell>
          <cell r="H21">
            <v>0.106129</v>
          </cell>
          <cell r="I21">
            <v>0.1</v>
          </cell>
          <cell r="J21">
            <v>0.09</v>
          </cell>
        </row>
        <row r="22">
          <cell r="G22">
            <v>0.1</v>
          </cell>
          <cell r="H22">
            <v>0.106129</v>
          </cell>
          <cell r="I22">
            <v>0.1</v>
          </cell>
          <cell r="J22">
            <v>0.09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-0.1</v>
          </cell>
          <cell r="H39">
            <v>-0.106129</v>
          </cell>
          <cell r="I39">
            <v>-0.1</v>
          </cell>
          <cell r="J39">
            <v>-0.09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14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0.39</v>
          </cell>
          <cell r="H13">
            <v>0.39</v>
          </cell>
          <cell r="I13">
            <v>0.39</v>
          </cell>
          <cell r="J13">
            <v>0.39</v>
          </cell>
        </row>
        <row r="16">
          <cell r="G16">
            <v>-0.39</v>
          </cell>
          <cell r="H16">
            <v>-0.39</v>
          </cell>
          <cell r="I16">
            <v>-0.39</v>
          </cell>
          <cell r="J16">
            <v>-0.39</v>
          </cell>
        </row>
        <row r="21">
          <cell r="G21">
            <v>0.12</v>
          </cell>
          <cell r="H21">
            <v>0.130678</v>
          </cell>
          <cell r="I21">
            <v>0.12</v>
          </cell>
          <cell r="J21">
            <v>0.105</v>
          </cell>
        </row>
        <row r="22">
          <cell r="G22">
            <v>0.12</v>
          </cell>
          <cell r="H22">
            <v>0.130678</v>
          </cell>
          <cell r="I22">
            <v>0.12</v>
          </cell>
          <cell r="J22">
            <v>0.105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-0.12</v>
          </cell>
          <cell r="H39">
            <v>-0.130678</v>
          </cell>
          <cell r="I39">
            <v>-0.12</v>
          </cell>
          <cell r="J39">
            <v>-0.105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  <sheetData sheetId="15">
        <row r="11">
          <cell r="G11">
            <v>1.475</v>
          </cell>
          <cell r="H11">
            <v>1.475</v>
          </cell>
          <cell r="I11">
            <v>1.475</v>
          </cell>
          <cell r="J11">
            <v>1.475</v>
          </cell>
        </row>
        <row r="12">
          <cell r="G12">
            <v>1.475</v>
          </cell>
          <cell r="H12">
            <v>1.475</v>
          </cell>
          <cell r="I12">
            <v>1.475</v>
          </cell>
          <cell r="J12">
            <v>1.475</v>
          </cell>
        </row>
        <row r="13">
          <cell r="G13">
            <v>0.43</v>
          </cell>
          <cell r="H13">
            <v>0.43</v>
          </cell>
          <cell r="I13">
            <v>0.43</v>
          </cell>
          <cell r="J13">
            <v>0.43</v>
          </cell>
        </row>
        <row r="16">
          <cell r="G16">
            <v>-0.43</v>
          </cell>
          <cell r="H16">
            <v>-0.43</v>
          </cell>
          <cell r="I16">
            <v>-0.43</v>
          </cell>
          <cell r="J16">
            <v>-0.43</v>
          </cell>
        </row>
        <row r="21">
          <cell r="G21">
            <v>0.14</v>
          </cell>
          <cell r="H21">
            <v>0.131473</v>
          </cell>
          <cell r="I21">
            <v>0.14</v>
          </cell>
          <cell r="J21">
            <v>0.11</v>
          </cell>
        </row>
        <row r="22">
          <cell r="G22">
            <v>0.14</v>
          </cell>
          <cell r="H22">
            <v>0.131473</v>
          </cell>
          <cell r="I22">
            <v>0.14</v>
          </cell>
          <cell r="J22">
            <v>0.11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G39">
            <v>-0.14</v>
          </cell>
          <cell r="H39">
            <v>-0.131473</v>
          </cell>
          <cell r="I39">
            <v>-0.14</v>
          </cell>
          <cell r="J39">
            <v>-0.11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1.1.1."/>
      <sheetName val="П 1.1.2"/>
      <sheetName val="1.2.1"/>
      <sheetName val="1.2.2"/>
      <sheetName val="1.3."/>
      <sheetName val="1.4."/>
      <sheetName val="1.5."/>
      <sheetName val="1.6."/>
      <sheetName val="15.2"/>
      <sheetName val="15.1"/>
      <sheetName val="1.15"/>
      <sheetName val="16.3"/>
      <sheetName val="16.2"/>
      <sheetName val="1.16"/>
      <sheetName val="1.17"/>
      <sheetName val="1.17.1"/>
      <sheetName val="1.18"/>
      <sheetName val="1.18.2"/>
      <sheetName val="1.18.1"/>
      <sheetName val="1.20"/>
      <sheetName val="1.20.1"/>
      <sheetName val="1.20.3"/>
      <sheetName val="1.21"/>
      <sheetName val="1.21.1"/>
      <sheetName val="1.21.3"/>
      <sheetName val="1.22"/>
      <sheetName val="1.23"/>
      <sheetName val="1.24"/>
      <sheetName val="1.27"/>
      <sheetName val="П2.1"/>
      <sheetName val="П.2.2"/>
      <sheetName val="МАКС.НАГРУЗКИ"/>
      <sheetName val="предлож.технолог расход"/>
      <sheetName val="штатка"/>
      <sheetName val="аренда"/>
      <sheetName val="дог"/>
      <sheetName val="работы и материалы"/>
      <sheetName val="РСД"/>
      <sheetName val="ПДР"/>
      <sheetName val="кап.ремонты"/>
      <sheetName val="2012"/>
      <sheetName val="2013"/>
    </sheetNames>
    <sheetDataSet>
      <sheetData sheetId="2">
        <row r="6">
          <cell r="C6" t="str">
            <v>план (утв.органами  регулирования)</v>
          </cell>
          <cell r="D6" t="str">
            <v>факт</v>
          </cell>
          <cell r="E6" t="str">
            <v>план</v>
          </cell>
          <cell r="F6" t="str">
            <v>факт</v>
          </cell>
          <cell r="G6" t="str">
            <v>предложение ЭСО</v>
          </cell>
        </row>
      </sheetData>
      <sheetData sheetId="7">
        <row r="1">
          <cell r="A1" t="str">
            <v>ООО "Севтехносервис"</v>
          </cell>
        </row>
      </sheetData>
      <sheetData sheetId="13">
        <row r="47">
          <cell r="E47">
            <v>5653.371168000001</v>
          </cell>
          <cell r="F47">
            <v>5653.371168000001</v>
          </cell>
          <cell r="G47">
            <v>5919.845064000001</v>
          </cell>
          <cell r="H47">
            <v>6499.438712</v>
          </cell>
          <cell r="I47">
            <v>6682.20493344</v>
          </cell>
        </row>
      </sheetData>
      <sheetData sheetId="23">
        <row r="29">
          <cell r="G29">
            <v>2473.2965483750004</v>
          </cell>
        </row>
      </sheetData>
      <sheetData sheetId="24">
        <row r="46">
          <cell r="G46">
            <v>1457.840074</v>
          </cell>
        </row>
      </sheetData>
      <sheetData sheetId="34">
        <row r="11">
          <cell r="E11">
            <v>1415988.3887999998</v>
          </cell>
          <cell r="F11">
            <v>1497549.9888</v>
          </cell>
        </row>
      </sheetData>
      <sheetData sheetId="35">
        <row r="32">
          <cell r="G32">
            <v>1384534.8</v>
          </cell>
          <cell r="H32">
            <v>1522988.2800000003</v>
          </cell>
        </row>
        <row r="33">
          <cell r="G33">
            <v>344454.00000000006</v>
          </cell>
          <cell r="H33">
            <v>378899.4000000001</v>
          </cell>
        </row>
        <row r="37">
          <cell r="G37">
            <v>287350.80000000005</v>
          </cell>
          <cell r="H37">
            <v>316085.88000000006</v>
          </cell>
        </row>
        <row r="38">
          <cell r="G38">
            <v>113427.59999999999</v>
          </cell>
          <cell r="H38">
            <v>124770.36</v>
          </cell>
        </row>
        <row r="39">
          <cell r="G39">
            <v>37237.200000000004</v>
          </cell>
          <cell r="H39">
            <v>40960.920000000006</v>
          </cell>
        </row>
        <row r="40">
          <cell r="G40">
            <v>52877.35200000001</v>
          </cell>
          <cell r="H40">
            <v>58165.087200000016</v>
          </cell>
        </row>
        <row r="41">
          <cell r="G41">
            <v>112371.60000000003</v>
          </cell>
          <cell r="H41">
            <v>123608.76000000005</v>
          </cell>
        </row>
      </sheetData>
      <sheetData sheetId="36">
        <row r="100">
          <cell r="E100">
            <v>736505.792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3.8515625" style="0" customWidth="1"/>
    <col min="2" max="2" width="18.57421875" style="0" customWidth="1"/>
    <col min="3" max="3" width="15.8515625" style="0" customWidth="1"/>
    <col min="4" max="4" width="14.421875" style="0" customWidth="1"/>
    <col min="5" max="5" width="11.421875" style="0" customWidth="1"/>
    <col min="6" max="6" width="16.00390625" style="0" customWidth="1"/>
    <col min="7" max="7" width="12.140625" style="0" customWidth="1"/>
    <col min="8" max="8" width="10.57421875" style="1" customWidth="1"/>
    <col min="9" max="9" width="10.28125" style="1" customWidth="1"/>
    <col min="10" max="10" width="15.421875" style="1" customWidth="1"/>
    <col min="11" max="11" width="6.140625" style="1" customWidth="1"/>
    <col min="12" max="12" width="10.57421875" style="0" bestFit="1" customWidth="1"/>
    <col min="13" max="13" width="9.57421875" style="0" bestFit="1" customWidth="1"/>
  </cols>
  <sheetData>
    <row r="1" spans="12:15" ht="14.25">
      <c r="L1" s="2"/>
      <c r="M1" s="2"/>
      <c r="N1" s="2"/>
      <c r="O1" s="2"/>
    </row>
    <row r="2" spans="1:15" ht="1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"/>
      <c r="M2" s="2"/>
      <c r="N2" s="2"/>
      <c r="O2" s="2"/>
    </row>
    <row r="3" spans="1:11" ht="15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0" ht="14.25" customHeight="1" thickBot="1">
      <c r="A4" s="6"/>
      <c r="B4" s="6"/>
      <c r="C4" s="6"/>
      <c r="D4" s="6"/>
      <c r="E4" s="6"/>
      <c r="F4" s="6"/>
      <c r="G4" s="6"/>
      <c r="H4" s="7"/>
      <c r="I4" s="7"/>
      <c r="J4" s="7"/>
    </row>
    <row r="5" spans="1:11" ht="93.75" customHeight="1" thickBot="1" thickTop="1">
      <c r="A5" s="8" t="s">
        <v>6</v>
      </c>
      <c r="B5" s="9" t="s">
        <v>0</v>
      </c>
      <c r="C5" s="10" t="s">
        <v>7</v>
      </c>
      <c r="D5" s="11" t="s">
        <v>8</v>
      </c>
      <c r="E5" s="11" t="s">
        <v>9</v>
      </c>
      <c r="F5" s="12" t="s">
        <v>10</v>
      </c>
      <c r="G5" s="13" t="s">
        <v>11</v>
      </c>
      <c r="H5" s="14" t="s">
        <v>12</v>
      </c>
      <c r="I5" s="14" t="s">
        <v>13</v>
      </c>
      <c r="J5" s="15" t="s">
        <v>14</v>
      </c>
      <c r="K5"/>
    </row>
    <row r="6" spans="1:12" ht="15.75" thickTop="1">
      <c r="A6" s="16">
        <v>1</v>
      </c>
      <c r="B6" s="17" t="s">
        <v>16</v>
      </c>
      <c r="C6" s="18">
        <v>101162</v>
      </c>
      <c r="D6" s="19">
        <v>3339</v>
      </c>
      <c r="E6" s="19">
        <v>2581</v>
      </c>
      <c r="F6" s="20">
        <f>C6+D6+E6</f>
        <v>107082</v>
      </c>
      <c r="G6" s="18">
        <v>65158</v>
      </c>
      <c r="H6" s="19">
        <v>2744</v>
      </c>
      <c r="I6" s="19">
        <v>2334</v>
      </c>
      <c r="J6" s="21">
        <f>G6+H6+I6</f>
        <v>70236</v>
      </c>
      <c r="K6"/>
      <c r="L6" s="31"/>
    </row>
    <row r="7" spans="1:11" ht="15">
      <c r="A7" s="22">
        <v>2</v>
      </c>
      <c r="B7" s="17" t="s">
        <v>17</v>
      </c>
      <c r="C7" s="18">
        <v>66877</v>
      </c>
      <c r="D7" s="19">
        <v>2216</v>
      </c>
      <c r="E7" s="19">
        <v>1643</v>
      </c>
      <c r="F7" s="20">
        <f>C7+D7+E7</f>
        <v>70736</v>
      </c>
      <c r="G7" s="23">
        <v>58803</v>
      </c>
      <c r="H7" s="24">
        <v>2220</v>
      </c>
      <c r="I7" s="24">
        <v>1762</v>
      </c>
      <c r="J7" s="21">
        <f>G7+H7+I7</f>
        <v>62785</v>
      </c>
      <c r="K7"/>
    </row>
    <row r="8" spans="1:11" ht="15">
      <c r="A8" s="22">
        <v>3</v>
      </c>
      <c r="B8" s="17" t="s">
        <v>18</v>
      </c>
      <c r="C8" s="18">
        <v>56208</v>
      </c>
      <c r="D8" s="19">
        <v>2254</v>
      </c>
      <c r="E8" s="19">
        <v>2071</v>
      </c>
      <c r="F8" s="20">
        <f>C8+D8+E8</f>
        <v>60533</v>
      </c>
      <c r="G8" s="23">
        <v>58112</v>
      </c>
      <c r="H8" s="19">
        <v>1620</v>
      </c>
      <c r="I8" s="19">
        <v>1386</v>
      </c>
      <c r="J8" s="21">
        <f>G8+H8+I8</f>
        <v>61118</v>
      </c>
      <c r="K8"/>
    </row>
    <row r="9" spans="1:11" ht="15">
      <c r="A9" s="22">
        <v>4</v>
      </c>
      <c r="B9" s="25" t="s">
        <v>3</v>
      </c>
      <c r="C9" s="23">
        <f>SUM(C6:C8)</f>
        <v>224247</v>
      </c>
      <c r="D9" s="24">
        <f>SUM(D6:D8)</f>
        <v>7809</v>
      </c>
      <c r="E9" s="24">
        <f>SUM(E6:E8)</f>
        <v>6295</v>
      </c>
      <c r="F9" s="20">
        <f>C9+D9+E9</f>
        <v>238351</v>
      </c>
      <c r="G9" s="108"/>
      <c r="H9" s="108"/>
      <c r="I9" s="108"/>
      <c r="J9" s="109"/>
      <c r="K9"/>
    </row>
    <row r="10" spans="1:10" ht="15.75" thickBot="1">
      <c r="A10" s="26">
        <v>5</v>
      </c>
      <c r="B10" s="27" t="s">
        <v>2</v>
      </c>
      <c r="C10" s="110"/>
      <c r="D10" s="111"/>
      <c r="E10" s="111"/>
      <c r="F10" s="112"/>
      <c r="G10" s="28">
        <f>SUM(G6:G8)</f>
        <v>182073</v>
      </c>
      <c r="H10" s="29">
        <f>SUM(H6:H8)</f>
        <v>6584</v>
      </c>
      <c r="I10" s="29">
        <f>SUM(I6:I8)</f>
        <v>5482</v>
      </c>
      <c r="J10" s="30">
        <f>SUM(J6:J8)</f>
        <v>194139</v>
      </c>
    </row>
    <row r="11" spans="2:10" ht="15" thickTop="1">
      <c r="B11" s="2"/>
      <c r="C11" s="2"/>
      <c r="D11" s="2"/>
      <c r="E11" s="2"/>
      <c r="F11" s="2"/>
      <c r="G11" s="2"/>
      <c r="H11" s="4"/>
      <c r="I11" s="4"/>
      <c r="J11" s="4"/>
    </row>
    <row r="12" spans="2:10" ht="15">
      <c r="B12" s="2"/>
      <c r="C12" s="3" t="s">
        <v>5</v>
      </c>
      <c r="D12" s="3"/>
      <c r="E12" s="3"/>
      <c r="F12" s="3"/>
      <c r="G12" s="3"/>
      <c r="H12" s="5"/>
      <c r="I12" s="5" t="s">
        <v>4</v>
      </c>
      <c r="J12" s="4"/>
    </row>
    <row r="14" ht="14.25">
      <c r="F14" s="32"/>
    </row>
    <row r="15" ht="15">
      <c r="B15" t="s">
        <v>19</v>
      </c>
    </row>
    <row r="19" spans="2:3" ht="15">
      <c r="B19" t="s">
        <v>20</v>
      </c>
      <c r="C19" t="s">
        <v>21</v>
      </c>
    </row>
    <row r="20" spans="2:3" ht="14.25">
      <c r="B20" s="33">
        <v>410000</v>
      </c>
      <c r="C20" s="33">
        <v>350000</v>
      </c>
    </row>
    <row r="22" spans="2:3" ht="15">
      <c r="B22" s="33">
        <f>F9-B20</f>
        <v>-171649</v>
      </c>
      <c r="C22" t="s">
        <v>22</v>
      </c>
    </row>
  </sheetData>
  <sheetProtection/>
  <mergeCells count="4">
    <mergeCell ref="A2:K2"/>
    <mergeCell ref="A3:K3"/>
    <mergeCell ref="G9:J9"/>
    <mergeCell ref="C10:F1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J75"/>
  <sheetViews>
    <sheetView tabSelected="1" zoomScalePageLayoutView="0" workbookViewId="0" topLeftCell="C5">
      <selection activeCell="L29" sqref="L29"/>
    </sheetView>
  </sheetViews>
  <sheetFormatPr defaultColWidth="12.57421875" defaultRowHeight="15"/>
  <cols>
    <col min="1" max="2" width="0" style="37" hidden="1" customWidth="1"/>
    <col min="3" max="3" width="2.421875" style="37" customWidth="1"/>
    <col min="4" max="4" width="6.8515625" style="43" customWidth="1"/>
    <col min="5" max="5" width="50.00390625" style="37" customWidth="1"/>
    <col min="6" max="6" width="10.421875" style="37" customWidth="1"/>
    <col min="7" max="10" width="16.7109375" style="37" customWidth="1"/>
    <col min="11" max="16384" width="12.57421875" style="37" customWidth="1"/>
  </cols>
  <sheetData>
    <row r="1" spans="4:10" s="34" customFormat="1" ht="17.25" customHeight="1" hidden="1">
      <c r="D1" s="35" t="str">
        <f>region_name</f>
        <v>Мурманская область</v>
      </c>
      <c r="E1" s="35" t="str">
        <f>station</f>
        <v>Дизельная станция ООО "СевТехноСервис"</v>
      </c>
      <c r="F1" s="35">
        <f>god</f>
        <v>2015</v>
      </c>
      <c r="G1" s="36" t="s">
        <v>23</v>
      </c>
      <c r="I1" s="36"/>
      <c r="J1" s="36"/>
    </row>
    <row r="2" spans="4:10" s="34" customFormat="1" ht="17.25" customHeight="1" hidden="1">
      <c r="D2" s="35"/>
      <c r="E2" s="35"/>
      <c r="F2" s="35"/>
      <c r="G2" s="36"/>
      <c r="I2" s="36"/>
      <c r="J2" s="36"/>
    </row>
    <row r="3" spans="4:10" s="34" customFormat="1" ht="17.25" customHeight="1" hidden="1">
      <c r="D3" s="35"/>
      <c r="E3" s="35"/>
      <c r="F3" s="35"/>
      <c r="G3" s="36"/>
      <c r="I3" s="36"/>
      <c r="J3" s="36"/>
    </row>
    <row r="4" spans="4:10" s="34" customFormat="1" ht="17.25" customHeight="1" hidden="1">
      <c r="D4" s="35"/>
      <c r="E4" s="35"/>
      <c r="F4" s="35"/>
      <c r="G4" s="36"/>
      <c r="I4" s="36"/>
      <c r="J4" s="36"/>
    </row>
    <row r="5" ht="11.25">
      <c r="D5" s="38"/>
    </row>
    <row r="6" spans="4:10" ht="15.75" customHeight="1">
      <c r="D6" s="113" t="str">
        <f>"Баланс электрической энергии и мощности в "&amp;god&amp;" году "</f>
        <v>Баланс электрической энергии и мощности в 2015 году </v>
      </c>
      <c r="E6" s="113"/>
      <c r="F6" s="113"/>
      <c r="G6" s="39"/>
      <c r="H6" s="39"/>
      <c r="I6" s="39"/>
      <c r="J6" s="39"/>
    </row>
    <row r="7" spans="4:10" s="40" customFormat="1" ht="15.75" customHeight="1">
      <c r="D7" s="114" t="str">
        <f>station&amp;". "&amp;G1</f>
        <v>Дизельная станция ООО "СевТехноСервис". Год</v>
      </c>
      <c r="E7" s="114"/>
      <c r="F7" s="114"/>
      <c r="G7" s="39"/>
      <c r="H7" s="39"/>
      <c r="I7" s="39"/>
      <c r="J7" s="39"/>
    </row>
    <row r="8" spans="4:10" s="40" customFormat="1" ht="11.25">
      <c r="D8" s="41"/>
      <c r="E8" s="41"/>
      <c r="F8" s="41"/>
      <c r="G8" s="41"/>
      <c r="H8" s="41"/>
      <c r="I8" s="41"/>
      <c r="J8" s="42" t="str">
        <f>"Форма 4 ("&amp;G1&amp;")"</f>
        <v>Форма 4 (Год)</v>
      </c>
    </row>
    <row r="9" spans="4:10" s="43" customFormat="1" ht="29.25" customHeight="1" thickBot="1">
      <c r="D9" s="44" t="s">
        <v>24</v>
      </c>
      <c r="E9" s="44" t="s">
        <v>25</v>
      </c>
      <c r="F9" s="45" t="s">
        <v>26</v>
      </c>
      <c r="G9" s="46" t="str">
        <f>"План "&amp;$G$1&amp;" "&amp;god-2</f>
        <v>План Год 2013</v>
      </c>
      <c r="H9" s="47" t="str">
        <f>"Факт "&amp;$G$1&amp;" "&amp;god-2</f>
        <v>Факт Год 2013</v>
      </c>
      <c r="I9" s="48" t="str">
        <f>"План "&amp;$G$1&amp;" "&amp;god-1</f>
        <v>План Год 2014</v>
      </c>
      <c r="J9" s="48" t="str">
        <f>"План "&amp;$G$1&amp;" "&amp;god</f>
        <v>План Год 2015</v>
      </c>
    </row>
    <row r="10" spans="4:10" s="49" customFormat="1" ht="12" customHeight="1" thickTop="1">
      <c r="D10" s="50">
        <v>1</v>
      </c>
      <c r="E10" s="50">
        <v>2</v>
      </c>
      <c r="F10" s="50">
        <v>3</v>
      </c>
      <c r="G10" s="50">
        <v>4</v>
      </c>
      <c r="H10" s="50">
        <v>5</v>
      </c>
      <c r="I10" s="50">
        <v>6</v>
      </c>
      <c r="J10" s="50">
        <v>7</v>
      </c>
    </row>
    <row r="11" spans="4:10" s="51" customFormat="1" ht="11.25">
      <c r="D11" s="52" t="s">
        <v>27</v>
      </c>
      <c r="E11" s="53" t="s">
        <v>28</v>
      </c>
      <c r="F11" s="54" t="s">
        <v>29</v>
      </c>
      <c r="G11" s="55">
        <f>('[1]Январь'!G11+'[1]Февраль'!G11+'[1]Март'!G11+'[1]Апрель'!G11+'[1]Май'!G11+'[1]Июнь'!G11+'[1]Июль'!G11+'[1]Август'!G11+'[1]Сентябрь'!G11+'[1]Октябрь'!G11+'[1]Ноябрь'!G11+'[1]Декабрь'!G11)/12</f>
        <v>1.4749999999999999</v>
      </c>
      <c r="H11" s="56">
        <f>('[1]Январь'!H11+'[1]Февраль'!H11+'[1]Март'!H11+'[1]Апрель'!H11+'[1]Май'!H11+'[1]Июнь'!H11+'[1]Июль'!H11+'[1]Август'!H11+'[1]Сентябрь'!H11+'[1]Октябрь'!H11+'[1]Ноябрь'!H11+'[1]Декабрь'!H11)/12</f>
        <v>1.4749999999999999</v>
      </c>
      <c r="I11" s="55">
        <f>('[1]Январь'!I11+'[1]Февраль'!I11+'[1]Март'!I11+'[1]Апрель'!I11+'[1]Май'!I11+'[1]Июнь'!I11+'[1]Июль'!I11+'[1]Август'!I11+'[1]Сентябрь'!I11+'[1]Октябрь'!I11+'[1]Ноябрь'!I11+'[1]Декабрь'!I11)/12</f>
        <v>1.4749999999999999</v>
      </c>
      <c r="J11" s="56">
        <f>('[1]Январь'!J11+'[1]Февраль'!J11+'[1]Март'!J11+'[1]Апрель'!J11+'[1]Май'!J11+'[1]Июнь'!J11+'[1]Июль'!J11+'[1]Август'!J11+'[1]Сентябрь'!J11+'[1]Октябрь'!J11+'[1]Ноябрь'!J11+'[1]Декабрь'!J11)/12</f>
        <v>1.4749999999999999</v>
      </c>
    </row>
    <row r="12" spans="4:10" s="40" customFormat="1" ht="11.25">
      <c r="D12" s="52" t="s">
        <v>30</v>
      </c>
      <c r="E12" s="53" t="s">
        <v>31</v>
      </c>
      <c r="F12" s="54" t="s">
        <v>29</v>
      </c>
      <c r="G12" s="55">
        <f>('[1]Январь'!G12+'[1]Февраль'!G12+'[1]Март'!G12+'[1]Апрель'!G12+'[1]Май'!G12+'[1]Июнь'!G12+'[1]Июль'!G12+'[1]Август'!G12+'[1]Сентябрь'!G12+'[1]Октябрь'!G12+'[1]Ноябрь'!G12+'[1]Декабрь'!G12)/12</f>
        <v>1.4749999999999999</v>
      </c>
      <c r="H12" s="56">
        <f>('[1]Январь'!H12+'[1]Февраль'!H12+'[1]Март'!H12+'[1]Апрель'!H12+'[1]Май'!H12+'[1]Июнь'!H12+'[1]Июль'!H12+'[1]Август'!H12+'[1]Сентябрь'!H12+'[1]Октябрь'!H12+'[1]Ноябрь'!H12+'[1]Декабрь'!H12)/12</f>
        <v>1.4749999999999999</v>
      </c>
      <c r="I12" s="55">
        <f>('[1]Январь'!I12+'[1]Февраль'!I12+'[1]Март'!I12+'[1]Апрель'!I12+'[1]Май'!I12+'[1]Июнь'!I12+'[1]Июль'!I12+'[1]Август'!I12+'[1]Сентябрь'!I12+'[1]Октябрь'!I12+'[1]Ноябрь'!I12+'[1]Декабрь'!I12)/12</f>
        <v>1.4749999999999999</v>
      </c>
      <c r="J12" s="56">
        <f>('[1]Январь'!J12+'[1]Февраль'!J12+'[1]Март'!J12+'[1]Апрель'!J12+'[1]Май'!J12+'[1]Июнь'!J12+'[1]Июль'!J12+'[1]Август'!J12+'[1]Сентябрь'!J12+'[1]Октябрь'!J12+'[1]Ноябрь'!J12+'[1]Декабрь'!J12)/12</f>
        <v>1.4749999999999999</v>
      </c>
    </row>
    <row r="13" spans="4:10" s="40" customFormat="1" ht="11.25">
      <c r="D13" s="52" t="s">
        <v>32</v>
      </c>
      <c r="E13" s="53" t="s">
        <v>33</v>
      </c>
      <c r="F13" s="54" t="s">
        <v>29</v>
      </c>
      <c r="G13" s="55">
        <f>('[1]Январь'!G13+'[1]Февраль'!G13+'[1]Март'!G13+'[1]Апрель'!G13+'[1]Май'!G13+'[1]Июнь'!G13+'[1]Июль'!G13+'[1]Август'!G13+'[1]Сентябрь'!G13+'[1]Октябрь'!G13+'[1]Ноябрь'!G13+'[1]Декабрь'!G13)/12</f>
        <v>0.29083333333333333</v>
      </c>
      <c r="H13" s="56">
        <f>('[1]Январь'!H13+'[1]Февраль'!H13+'[1]Март'!H13+'[1]Апрель'!H13+'[1]Май'!H13+'[1]Июнь'!H13+'[1]Июль'!H13+'[1]Август'!H13+'[1]Сентябрь'!H13+'[1]Октябрь'!H13+'[1]Ноябрь'!H13+'[1]Декабрь'!H13)/12</f>
        <v>0.29083333333333333</v>
      </c>
      <c r="I13" s="55">
        <f>('[1]Январь'!I13+'[1]Февраль'!I13+'[1]Март'!I13+'[1]Апрель'!I13+'[1]Май'!I13+'[1]Июнь'!I13+'[1]Июль'!I13+'[1]Август'!I13+'[1]Сентябрь'!I13+'[1]Октябрь'!I13+'[1]Ноябрь'!I13+'[1]Декабрь'!I13)/12</f>
        <v>0.29083333333333333</v>
      </c>
      <c r="J13" s="56">
        <f>('[1]Январь'!J13+'[1]Февраль'!J13+'[1]Март'!J13+'[1]Апрель'!J13+'[1]Май'!J13+'[1]Июнь'!J13+'[1]Июль'!J13+'[1]Август'!J13+'[1]Сентябрь'!J13+'[1]Октябрь'!J13+'[1]Ноябрь'!J13+'[1]Декабрь'!J13)/12</f>
        <v>0.29083333333333333</v>
      </c>
    </row>
    <row r="14" spans="4:10" s="40" customFormat="1" ht="11.25">
      <c r="D14" s="52" t="s">
        <v>34</v>
      </c>
      <c r="E14" s="57" t="s">
        <v>35</v>
      </c>
      <c r="F14" s="54" t="s">
        <v>29</v>
      </c>
      <c r="G14" s="55">
        <f>('[1]Январь'!G14+'[1]Февраль'!G14+'[1]Март'!G14+'[1]Апрель'!G14+'[1]Май'!G14+'[1]Июнь'!G14+'[1]Июль'!G14+'[1]Август'!G14+'[1]Сентябрь'!G14+'[1]Октябрь'!G14+'[1]Ноябрь'!G14+'[1]Декабрь'!G14)/12</f>
        <v>0</v>
      </c>
      <c r="H14" s="56">
        <f>('[1]Январь'!H14+'[1]Февраль'!H14+'[1]Март'!H14+'[1]Апрель'!H14+'[1]Май'!H14+'[1]Июнь'!H14+'[1]Июль'!H14+'[1]Август'!H14+'[1]Сентябрь'!H14+'[1]Октябрь'!H14+'[1]Ноябрь'!H14+'[1]Декабрь'!H14)/12</f>
        <v>0</v>
      </c>
      <c r="I14" s="55">
        <f>('[1]Январь'!I14+'[1]Февраль'!I14+'[1]Март'!I14+'[1]Апрель'!I14+'[1]Май'!I14+'[1]Июнь'!I14+'[1]Июль'!I14+'[1]Август'!I14+'[1]Сентябрь'!I14+'[1]Октябрь'!I14+'[1]Ноябрь'!I14+'[1]Декабрь'!I14)/12</f>
        <v>0</v>
      </c>
      <c r="J14" s="56">
        <f>('[1]Январь'!J14+'[1]Февраль'!J14+'[1]Март'!J14+'[1]Апрель'!J14+'[1]Май'!J14+'[1]Июнь'!J14+'[1]Июль'!J14+'[1]Август'!J14+'[1]Сентябрь'!J14+'[1]Октябрь'!J14+'[1]Ноябрь'!J14+'[1]Декабрь'!J14)/12</f>
        <v>0</v>
      </c>
    </row>
    <row r="15" spans="4:10" s="40" customFormat="1" ht="22.5">
      <c r="D15" s="52" t="s">
        <v>36</v>
      </c>
      <c r="E15" s="58" t="s">
        <v>37</v>
      </c>
      <c r="F15" s="54" t="s">
        <v>29</v>
      </c>
      <c r="G15" s="55">
        <f>('[1]Январь'!G15+'[1]Февраль'!G15+'[1]Март'!G15+'[1]Апрель'!G15+'[1]Май'!G15+'[1]Июнь'!G15+'[1]Июль'!G15+'[1]Август'!G15+'[1]Сентябрь'!G15+'[1]Октябрь'!G15+'[1]Ноябрь'!G15+'[1]Декабрь'!G15)/12</f>
        <v>0</v>
      </c>
      <c r="H15" s="56">
        <f>('[1]Январь'!H15+'[1]Февраль'!H15+'[1]Март'!H15+'[1]Апрель'!H15+'[1]Май'!H15+'[1]Июнь'!H15+'[1]Июль'!H15+'[1]Август'!H15+'[1]Сентябрь'!H15+'[1]Октябрь'!H15+'[1]Ноябрь'!H15+'[1]Декабрь'!H15)/12</f>
        <v>0</v>
      </c>
      <c r="I15" s="55">
        <f>('[1]Январь'!I15+'[1]Февраль'!I15+'[1]Март'!I15+'[1]Апрель'!I15+'[1]Май'!I15+'[1]Июнь'!I15+'[1]Июль'!I15+'[1]Август'!I15+'[1]Сентябрь'!I15+'[1]Октябрь'!I15+'[1]Ноябрь'!I15+'[1]Декабрь'!I15)/12</f>
        <v>0</v>
      </c>
      <c r="J15" s="56">
        <f>('[1]Январь'!J15+'[1]Февраль'!J15+'[1]Март'!J15+'[1]Апрель'!J15+'[1]Май'!J15+'[1]Июнь'!J15+'[1]Июль'!J15+'[1]Август'!J15+'[1]Сентябрь'!J15+'[1]Октябрь'!J15+'[1]Ноябрь'!J15+'[1]Декабрь'!J15)/12</f>
        <v>0</v>
      </c>
    </row>
    <row r="16" spans="4:10" s="40" customFormat="1" ht="11.25">
      <c r="D16" s="52" t="s">
        <v>38</v>
      </c>
      <c r="E16" s="53" t="s">
        <v>39</v>
      </c>
      <c r="F16" s="54" t="s">
        <v>29</v>
      </c>
      <c r="G16" s="55">
        <f>('[1]Январь'!G16+'[1]Февраль'!G16+'[1]Март'!G16+'[1]Апрель'!G16+'[1]Май'!G16+'[1]Июнь'!G16+'[1]Июль'!G16+'[1]Август'!G16+'[1]Сентябрь'!G16+'[1]Октябрь'!G16+'[1]Ноябрь'!G16+'[1]Декабрь'!G16)/12</f>
        <v>-0.29083333333333333</v>
      </c>
      <c r="H16" s="56">
        <f>('[1]Январь'!H16+'[1]Февраль'!H16+'[1]Март'!H16+'[1]Апрель'!H16+'[1]Май'!H16+'[1]Июнь'!H16+'[1]Июль'!H16+'[1]Август'!H16+'[1]Сентябрь'!H16+'[1]Октябрь'!H16+'[1]Ноябрь'!H16+'[1]Декабрь'!H16)/12</f>
        <v>-0.29083333333333333</v>
      </c>
      <c r="I16" s="55">
        <f>('[1]Январь'!I16+'[1]Февраль'!I16+'[1]Март'!I16+'[1]Апрель'!I16+'[1]Май'!I16+'[1]Июнь'!I16+'[1]Июль'!I16+'[1]Август'!I16+'[1]Сентябрь'!I16+'[1]Октябрь'!I16+'[1]Ноябрь'!I16+'[1]Декабрь'!I16)/12</f>
        <v>-0.29083333333333333</v>
      </c>
      <c r="J16" s="56">
        <f>('[1]Январь'!J16+'[1]Февраль'!J16+'[1]Март'!J16+'[1]Апрель'!J16+'[1]Май'!J16+'[1]Июнь'!J16+'[1]Июль'!J16+'[1]Август'!J16+'[1]Сентябрь'!J16+'[1]Октябрь'!J16+'[1]Ноябрь'!J16+'[1]Декабрь'!J16)/12</f>
        <v>-0.29083333333333333</v>
      </c>
    </row>
    <row r="17" spans="4:10" s="40" customFormat="1" ht="11.25">
      <c r="D17" s="52" t="s">
        <v>40</v>
      </c>
      <c r="E17" s="58" t="s">
        <v>41</v>
      </c>
      <c r="F17" s="54" t="s">
        <v>29</v>
      </c>
      <c r="G17" s="55">
        <f>('[1]Январь'!G17+'[1]Февраль'!G17+'[1]Март'!G17+'[1]Апрель'!G17+'[1]Май'!G17+'[1]Июнь'!G17+'[1]Июль'!G17+'[1]Август'!G17+'[1]Сентябрь'!G17+'[1]Октябрь'!G17+'[1]Ноябрь'!G17+'[1]Декабрь'!G17)/12</f>
        <v>0</v>
      </c>
      <c r="H17" s="56">
        <f>('[1]Январь'!H17+'[1]Февраль'!H17+'[1]Март'!H17+'[1]Апрель'!H17+'[1]Май'!H17+'[1]Июнь'!H17+'[1]Июль'!H17+'[1]Август'!H17+'[1]Сентябрь'!H17+'[1]Октябрь'!H17+'[1]Ноябрь'!H17+'[1]Декабрь'!H17)/12</f>
        <v>0</v>
      </c>
      <c r="I17" s="55">
        <f>('[1]Январь'!I17+'[1]Февраль'!I17+'[1]Март'!I17+'[1]Апрель'!I17+'[1]Май'!I17+'[1]Июнь'!I17+'[1]Июль'!I17+'[1]Август'!I17+'[1]Сентябрь'!I17+'[1]Октябрь'!I17+'[1]Ноябрь'!I17+'[1]Декабрь'!I17)/12</f>
        <v>0</v>
      </c>
      <c r="J17" s="56">
        <f>('[1]Январь'!J17+'[1]Февраль'!J17+'[1]Март'!J17+'[1]Апрель'!J17+'[1]Май'!J17+'[1]Июнь'!J17+'[1]Июль'!J17+'[1]Август'!J17+'[1]Сентябрь'!J17+'[1]Октябрь'!J17+'[1]Ноябрь'!J17+'[1]Декабрь'!J17)/12</f>
        <v>0</v>
      </c>
    </row>
    <row r="18" spans="4:10" ht="15">
      <c r="D18" s="59" t="s">
        <v>42</v>
      </c>
      <c r="E18" s="60" t="s">
        <v>43</v>
      </c>
      <c r="F18" s="54" t="s">
        <v>29</v>
      </c>
      <c r="G18" s="55">
        <f>('[1]Январь'!G18+'[1]Февраль'!G18+'[1]Март'!G18+'[1]Апрель'!G18+'[1]Май'!G18+'[1]Июнь'!G18+'[1]Июль'!G18+'[1]Август'!G18+'[1]Сентябрь'!G18+'[1]Октябрь'!G18+'[1]Ноябрь'!G18+'[1]Декабрь'!G18)/12</f>
        <v>0</v>
      </c>
      <c r="H18" s="56">
        <f>('[1]Январь'!H18+'[1]Февраль'!H18+'[1]Март'!H18+'[1]Апрель'!H18+'[1]Май'!H18+'[1]Июнь'!H18+'[1]Июль'!H18+'[1]Август'!H18+'[1]Сентябрь'!H18+'[1]Октябрь'!H18+'[1]Ноябрь'!H18+'[1]Декабрь'!H18)/12</f>
        <v>0</v>
      </c>
      <c r="I18" s="55">
        <f>('[1]Январь'!I18+'[1]Февраль'!I18+'[1]Март'!I18+'[1]Апрель'!I18+'[1]Май'!I18+'[1]Июнь'!I18+'[1]Июль'!I18+'[1]Август'!I18+'[1]Сентябрь'!I18+'[1]Октябрь'!I18+'[1]Ноябрь'!I18+'[1]Декабрь'!I18)/12</f>
        <v>0</v>
      </c>
      <c r="J18" s="56">
        <f>('[1]Январь'!J18+'[1]Февраль'!J18+'[1]Март'!J18+'[1]Апрель'!J18+'[1]Май'!J18+'[1]Июнь'!J18+'[1]Июль'!J18+'[1]Август'!J18+'[1]Сентябрь'!J18+'[1]Октябрь'!J18+'[1]Ноябрь'!J18+'[1]Декабрь'!J18)/12</f>
        <v>0</v>
      </c>
    </row>
    <row r="19" spans="4:10" s="40" customFormat="1" ht="15">
      <c r="D19" s="59" t="s">
        <v>44</v>
      </c>
      <c r="E19" s="58" t="s">
        <v>45</v>
      </c>
      <c r="F19" s="54" t="s">
        <v>29</v>
      </c>
      <c r="G19" s="55">
        <f>('[1]Январь'!G19+'[1]Февраль'!G19+'[1]Март'!G19+'[1]Апрель'!G19+'[1]Май'!G19+'[1]Июнь'!G19+'[1]Июль'!G19+'[1]Август'!G19+'[1]Сентябрь'!G19+'[1]Октябрь'!G19+'[1]Ноябрь'!G19+'[1]Декабрь'!G19)/12</f>
        <v>0</v>
      </c>
      <c r="H19" s="56">
        <f>('[1]Январь'!H19+'[1]Февраль'!H19+'[1]Март'!H19+'[1]Апрель'!H19+'[1]Май'!H19+'[1]Июнь'!H19+'[1]Июль'!H19+'[1]Август'!H19+'[1]Сентябрь'!H19+'[1]Октябрь'!H19+'[1]Ноябрь'!H19+'[1]Декабрь'!H19)/12</f>
        <v>0</v>
      </c>
      <c r="I19" s="55">
        <f>('[1]Январь'!I19+'[1]Февраль'!I19+'[1]Март'!I19+'[1]Апрель'!I19+'[1]Май'!I19+'[1]Июнь'!I19+'[1]Июль'!I19+'[1]Август'!I19+'[1]Сентябрь'!I19+'[1]Октябрь'!I19+'[1]Ноябрь'!I19+'[1]Декабрь'!I19)/12</f>
        <v>0</v>
      </c>
      <c r="J19" s="56">
        <f>('[1]Январь'!J19+'[1]Февраль'!J19+'[1]Март'!J19+'[1]Апрель'!J19+'[1]Май'!J19+'[1]Июнь'!J19+'[1]Июль'!J19+'[1]Август'!J19+'[1]Сентябрь'!J19+'[1]Октябрь'!J19+'[1]Ноябрь'!J19+'[1]Декабрь'!J19)/12</f>
        <v>0</v>
      </c>
    </row>
    <row r="20" spans="4:10" ht="15">
      <c r="D20" s="59" t="s">
        <v>46</v>
      </c>
      <c r="E20" s="58" t="s">
        <v>47</v>
      </c>
      <c r="F20" s="54" t="s">
        <v>29</v>
      </c>
      <c r="G20" s="55">
        <f>('[1]Январь'!G20+'[1]Февраль'!G20+'[1]Март'!G20+'[1]Апрель'!G20+'[1]Май'!G20+'[1]Июнь'!G20+'[1]Июль'!G20+'[1]Август'!G20+'[1]Сентябрь'!G20+'[1]Октябрь'!G20+'[1]Ноябрь'!G20+'[1]Декабрь'!G20)/12</f>
        <v>0</v>
      </c>
      <c r="H20" s="56">
        <f>('[1]Январь'!H20+'[1]Февраль'!H20+'[1]Март'!H20+'[1]Апрель'!H20+'[1]Май'!H20+'[1]Июнь'!H20+'[1]Июль'!H20+'[1]Август'!H20+'[1]Сентябрь'!H20+'[1]Октябрь'!H20+'[1]Ноябрь'!H20+'[1]Декабрь'!H20)/12</f>
        <v>0</v>
      </c>
      <c r="I20" s="55">
        <f>('[1]Январь'!I20+'[1]Февраль'!I20+'[1]Март'!I20+'[1]Апрель'!I20+'[1]Май'!I20+'[1]Июнь'!I20+'[1]Июль'!I20+'[1]Август'!I20+'[1]Сентябрь'!I20+'[1]Октябрь'!I20+'[1]Ноябрь'!I20+'[1]Декабрь'!I20)/12</f>
        <v>0</v>
      </c>
      <c r="J20" s="56">
        <f>('[1]Январь'!J20+'[1]Февраль'!J20+'[1]Март'!J20+'[1]Апрель'!J20+'[1]Май'!J20+'[1]Июнь'!J20+'[1]Июль'!J20+'[1]Август'!J20+'[1]Сентябрь'!J20+'[1]Октябрь'!J20+'[1]Ноябрь'!J20+'[1]Декабрь'!J20)/12</f>
        <v>0</v>
      </c>
    </row>
    <row r="21" spans="4:10" s="40" customFormat="1" ht="11.25">
      <c r="D21" s="52" t="s">
        <v>48</v>
      </c>
      <c r="E21" s="53" t="s">
        <v>49</v>
      </c>
      <c r="F21" s="61" t="s">
        <v>50</v>
      </c>
      <c r="G21" s="55">
        <f>'[1]Январь'!G21+'[1]Февраль'!G21+'[1]Март'!G21+'[1]Апрель'!G21+'[1]Май'!G21+'[1]Июнь'!G21+'[1]Июль'!G21+'[1]Август'!G21+'[1]Сентябрь'!G21+'[1]Октябрь'!G21+'[1]Ноябрь'!G21+'[1]Декабрь'!G21</f>
        <v>1.1300000000000001</v>
      </c>
      <c r="H21" s="56">
        <f>'[1]Январь'!H21+'[1]Февраль'!H21+'[1]Март'!H21+'[1]Апрель'!H21+'[1]Май'!H21+'[1]Июнь'!H21+'[1]Июль'!H21+'[1]Август'!H21+'[1]Сентябрь'!H21+'[1]Октябрь'!H21+'[1]Ноябрь'!H21+'[1]Декабрь'!H21</f>
        <v>0.9715640000000001</v>
      </c>
      <c r="I21" s="55">
        <f>'[1]Январь'!I21+'[1]Февраль'!I21+'[1]Март'!I21+'[1]Апрель'!I21+'[1]Май'!I21+'[1]Июнь'!I21+'[1]Июль'!I21+'[1]Август'!I21+'[1]Сентябрь'!I21+'[1]Октябрь'!I21+'[1]Ноябрь'!I21+'[1]Декабрь'!I21</f>
        <v>1.1300000000000001</v>
      </c>
      <c r="J21" s="56">
        <f>'[1]Январь'!J21+'[1]Февраль'!J21+'[1]Март'!J21+'[1]Апрель'!J21+'[1]Май'!J21+'[1]Июнь'!J21+'[1]Июль'!J21+'[1]Август'!J21+'[1]Сентябрь'!J21+'[1]Октябрь'!J21+'[1]Ноябрь'!J21+'[1]Декабрь'!J21</f>
        <v>1.06</v>
      </c>
    </row>
    <row r="22" spans="4:10" s="40" customFormat="1" ht="11.25">
      <c r="D22" s="52" t="s">
        <v>51</v>
      </c>
      <c r="E22" s="62" t="s">
        <v>52</v>
      </c>
      <c r="F22" s="61" t="s">
        <v>50</v>
      </c>
      <c r="G22" s="55">
        <f>'[1]Январь'!G22+'[1]Февраль'!G22+'[1]Март'!G22+'[1]Апрель'!G22+'[1]Май'!G22+'[1]Июнь'!G22+'[1]Июль'!G22+'[1]Август'!G22+'[1]Сентябрь'!G22+'[1]Октябрь'!G22+'[1]Ноябрь'!G22+'[1]Декабрь'!G22</f>
        <v>1.1300000000000001</v>
      </c>
      <c r="H22" s="56">
        <f>'[1]Январь'!H22+'[1]Февраль'!H22+'[1]Март'!H22+'[1]Апрель'!H22+'[1]Май'!H22+'[1]Июнь'!H22+'[1]Июль'!H22+'[1]Август'!H22+'[1]Сентябрь'!H22+'[1]Октябрь'!H22+'[1]Ноябрь'!H22+'[1]Декабрь'!H22</f>
        <v>0.9715640000000001</v>
      </c>
      <c r="I22" s="55">
        <f>'[1]Январь'!I22+'[1]Февраль'!I22+'[1]Март'!I22+'[1]Апрель'!I22+'[1]Май'!I22+'[1]Июнь'!I22+'[1]Июль'!I22+'[1]Август'!I22+'[1]Сентябрь'!I22+'[1]Октябрь'!I22+'[1]Ноябрь'!I22+'[1]Декабрь'!I22</f>
        <v>1.1300000000000001</v>
      </c>
      <c r="J22" s="56">
        <f>'[1]Январь'!J22+'[1]Февраль'!J22+'[1]Март'!J22+'[1]Апрель'!J22+'[1]Май'!J22+'[1]Июнь'!J22+'[1]Июль'!J22+'[1]Август'!J22+'[1]Сентябрь'!J22+'[1]Октябрь'!J22+'[1]Ноябрь'!J22+'[1]Декабрь'!J22</f>
        <v>1.06</v>
      </c>
    </row>
    <row r="23" spans="4:10" s="40" customFormat="1" ht="11.25">
      <c r="D23" s="52" t="s">
        <v>53</v>
      </c>
      <c r="E23" s="62" t="s">
        <v>54</v>
      </c>
      <c r="F23" s="61" t="s">
        <v>50</v>
      </c>
      <c r="G23" s="55">
        <f>'[1]Январь'!G23+'[1]Февраль'!G23+'[1]Март'!G23+'[1]Апрель'!G23+'[1]Май'!G23+'[1]Июнь'!G23+'[1]Июль'!G23+'[1]Август'!G23+'[1]Сентябрь'!G23+'[1]Октябрь'!G23+'[1]Ноябрь'!G23+'[1]Декабрь'!G23</f>
        <v>0</v>
      </c>
      <c r="H23" s="56">
        <f>'[1]Январь'!H23+'[1]Февраль'!H23+'[1]Март'!H23+'[1]Апрель'!H23+'[1]Май'!H23+'[1]Июнь'!H23+'[1]Июль'!H23+'[1]Август'!H23+'[1]Сентябрь'!H23+'[1]Октябрь'!H23+'[1]Ноябрь'!H23+'[1]Декабрь'!H23</f>
        <v>0</v>
      </c>
      <c r="I23" s="55">
        <f>'[1]Январь'!I23+'[1]Февраль'!I23+'[1]Март'!I23+'[1]Апрель'!I23+'[1]Май'!I23+'[1]Июнь'!I23+'[1]Июль'!I23+'[1]Август'!I23+'[1]Сентябрь'!I23+'[1]Октябрь'!I23+'[1]Ноябрь'!I23+'[1]Декабрь'!I23</f>
        <v>0</v>
      </c>
      <c r="J23" s="56">
        <f>'[1]Январь'!J23+'[1]Февраль'!J23+'[1]Март'!J23+'[1]Апрель'!J23+'[1]Май'!J23+'[1]Июнь'!J23+'[1]Июль'!J23+'[1]Август'!J23+'[1]Сентябрь'!J23+'[1]Октябрь'!J23+'[1]Ноябрь'!J23+'[1]Декабрь'!J23</f>
        <v>0</v>
      </c>
    </row>
    <row r="24" spans="4:10" s="51" customFormat="1" ht="11.25">
      <c r="D24" s="52" t="s">
        <v>55</v>
      </c>
      <c r="E24" s="53" t="s">
        <v>56</v>
      </c>
      <c r="F24" s="61" t="s">
        <v>50</v>
      </c>
      <c r="G24" s="55">
        <f>'[1]Январь'!G24+'[1]Февраль'!G24+'[1]Март'!G24+'[1]Апрель'!G24+'[1]Май'!G24+'[1]Июнь'!G24+'[1]Июль'!G24+'[1]Август'!G24+'[1]Сентябрь'!G24+'[1]Октябрь'!G24+'[1]Ноябрь'!G24+'[1]Декабрь'!G24</f>
        <v>0</v>
      </c>
      <c r="H24" s="56">
        <f>'[1]Январь'!H24+'[1]Февраль'!H24+'[1]Март'!H24+'[1]Апрель'!H24+'[1]Май'!H24+'[1]Июнь'!H24+'[1]Июль'!H24+'[1]Август'!H24+'[1]Сентябрь'!H24+'[1]Октябрь'!H24+'[1]Ноябрь'!H24+'[1]Декабрь'!H24</f>
        <v>0</v>
      </c>
      <c r="I24" s="55">
        <f>'[1]Январь'!I24+'[1]Февраль'!I24+'[1]Март'!I24+'[1]Апрель'!I24+'[1]Май'!I24+'[1]Июнь'!I24+'[1]Июль'!I24+'[1]Август'!I24+'[1]Сентябрь'!I24+'[1]Октябрь'!I24+'[1]Ноябрь'!I24+'[1]Декабрь'!I24</f>
        <v>0</v>
      </c>
      <c r="J24" s="56">
        <f>'[1]Январь'!J24+'[1]Февраль'!J24+'[1]Март'!J24+'[1]Апрель'!J24+'[1]Май'!J24+'[1]Июнь'!J24+'[1]Июль'!J24+'[1]Август'!J24+'[1]Сентябрь'!J24+'[1]Октябрь'!J24+'[1]Ноябрь'!J24+'[1]Декабрь'!J24</f>
        <v>0</v>
      </c>
    </row>
    <row r="25" spans="4:10" ht="11.25">
      <c r="D25" s="63" t="s">
        <v>57</v>
      </c>
      <c r="E25" s="58" t="s">
        <v>58</v>
      </c>
      <c r="F25" s="64" t="s">
        <v>50</v>
      </c>
      <c r="G25" s="55">
        <f>'[1]Январь'!G25+'[1]Февраль'!G25+'[1]Март'!G25+'[1]Апрель'!G25+'[1]Май'!G25+'[1]Июнь'!G25+'[1]Июль'!G25+'[1]Август'!G25+'[1]Сентябрь'!G25+'[1]Октябрь'!G25+'[1]Ноябрь'!G25+'[1]Декабрь'!G25</f>
        <v>0</v>
      </c>
      <c r="H25" s="56">
        <f>'[1]Январь'!H25+'[1]Февраль'!H25+'[1]Март'!H25+'[1]Апрель'!H25+'[1]Май'!H25+'[1]Июнь'!H25+'[1]Июль'!H25+'[1]Август'!H25+'[1]Сентябрь'!H25+'[1]Октябрь'!H25+'[1]Ноябрь'!H25+'[1]Декабрь'!H25</f>
        <v>0</v>
      </c>
      <c r="I25" s="55">
        <f>'[1]Январь'!I25+'[1]Февраль'!I25+'[1]Март'!I25+'[1]Апрель'!I25+'[1]Май'!I25+'[1]Июнь'!I25+'[1]Июль'!I25+'[1]Август'!I25+'[1]Сентябрь'!I25+'[1]Октябрь'!I25+'[1]Ноябрь'!I25+'[1]Декабрь'!I25</f>
        <v>0</v>
      </c>
      <c r="J25" s="56">
        <f>'[1]Январь'!J25+'[1]Февраль'!J25+'[1]Март'!J25+'[1]Апрель'!J25+'[1]Май'!J25+'[1]Июнь'!J25+'[1]Июль'!J25+'[1]Август'!J25+'[1]Сентябрь'!J25+'[1]Октябрь'!J25+'[1]Ноябрь'!J25+'[1]Декабрь'!J25</f>
        <v>0</v>
      </c>
    </row>
    <row r="26" spans="4:10" ht="11.25">
      <c r="D26" s="63" t="s">
        <v>59</v>
      </c>
      <c r="E26" s="60" t="s">
        <v>60</v>
      </c>
      <c r="F26" s="65" t="s">
        <v>61</v>
      </c>
      <c r="G26" s="55"/>
      <c r="H26" s="56"/>
      <c r="I26" s="55"/>
      <c r="J26" s="56"/>
    </row>
    <row r="27" spans="4:10" ht="11.25">
      <c r="D27" s="63" t="s">
        <v>62</v>
      </c>
      <c r="E27" s="58" t="s">
        <v>63</v>
      </c>
      <c r="F27" s="64" t="s">
        <v>50</v>
      </c>
      <c r="G27" s="55">
        <f>'[1]Январь'!G27+'[1]Февраль'!G27+'[1]Март'!G27+'[1]Апрель'!G27+'[1]Май'!G27+'[1]Июнь'!G27+'[1]Июль'!G27+'[1]Август'!G27+'[1]Сентябрь'!G27+'[1]Октябрь'!G27+'[1]Ноябрь'!G27+'[1]Декабрь'!G27</f>
        <v>0</v>
      </c>
      <c r="H27" s="56">
        <f>'[1]Январь'!H27+'[1]Февраль'!H27+'[1]Март'!H27+'[1]Апрель'!H27+'[1]Май'!H27+'[1]Июнь'!H27+'[1]Июль'!H27+'[1]Август'!H27+'[1]Сентябрь'!H27+'[1]Октябрь'!H27+'[1]Ноябрь'!H27+'[1]Декабрь'!H27</f>
        <v>0</v>
      </c>
      <c r="I27" s="55">
        <f>'[1]Январь'!I27+'[1]Февраль'!I27+'[1]Март'!I27+'[1]Апрель'!I27+'[1]Май'!I27+'[1]Июнь'!I27+'[1]Июль'!I27+'[1]Август'!I27+'[1]Сентябрь'!I27+'[1]Октябрь'!I27+'[1]Ноябрь'!I27+'[1]Декабрь'!I27</f>
        <v>0</v>
      </c>
      <c r="J27" s="56">
        <f>'[1]Январь'!J27+'[1]Февраль'!J27+'[1]Март'!J27+'[1]Апрель'!J27+'[1]Май'!J27+'[1]Июнь'!J27+'[1]Июль'!J27+'[1]Август'!J27+'[1]Сентябрь'!J27+'[1]Октябрь'!J27+'[1]Ноябрь'!J27+'[1]Декабрь'!J27</f>
        <v>0</v>
      </c>
    </row>
    <row r="28" spans="4:10" ht="11.25">
      <c r="D28" s="63" t="s">
        <v>64</v>
      </c>
      <c r="E28" s="60" t="s">
        <v>65</v>
      </c>
      <c r="F28" s="65" t="s">
        <v>66</v>
      </c>
      <c r="G28" s="66"/>
      <c r="H28" s="67"/>
      <c r="I28" s="66"/>
      <c r="J28" s="67"/>
    </row>
    <row r="29" spans="4:10" s="40" customFormat="1" ht="11.25">
      <c r="D29" s="63" t="s">
        <v>67</v>
      </c>
      <c r="E29" s="57" t="s">
        <v>68</v>
      </c>
      <c r="F29" s="64" t="s">
        <v>50</v>
      </c>
      <c r="G29" s="55">
        <f>'[1]Январь'!G29+'[1]Февраль'!G29+'[1]Март'!G29+'[1]Апрель'!G29+'[1]Май'!G29+'[1]Июнь'!G29+'[1]Июль'!G29+'[1]Август'!G29+'[1]Сентябрь'!G29+'[1]Октябрь'!G29+'[1]Ноябрь'!G29+'[1]Декабрь'!G29</f>
        <v>0</v>
      </c>
      <c r="H29" s="56">
        <f>'[1]Январь'!H29+'[1]Февраль'!H29+'[1]Март'!H29+'[1]Апрель'!H29+'[1]Май'!H29+'[1]Июнь'!H29+'[1]Июль'!H29+'[1]Август'!H29+'[1]Сентябрь'!H29+'[1]Октябрь'!H29+'[1]Ноябрь'!H29+'[1]Декабрь'!H29</f>
        <v>0</v>
      </c>
      <c r="I29" s="55">
        <f>'[1]Январь'!I29+'[1]Февраль'!I29+'[1]Март'!I29+'[1]Апрель'!I29+'[1]Май'!I29+'[1]Июнь'!I29+'[1]Июль'!I29+'[1]Август'!I29+'[1]Сентябрь'!I29+'[1]Октябрь'!I29+'[1]Ноябрь'!I29+'[1]Декабрь'!I29</f>
        <v>0</v>
      </c>
      <c r="J29" s="56">
        <f>'[1]Январь'!J29+'[1]Февраль'!J29+'[1]Март'!J29+'[1]Апрель'!J29+'[1]Май'!J29+'[1]Июнь'!J29+'[1]Июль'!J29+'[1]Август'!J29+'[1]Сентябрь'!J29+'[1]Октябрь'!J29+'[1]Ноябрь'!J29+'[1]Декабрь'!J29</f>
        <v>0</v>
      </c>
    </row>
    <row r="30" spans="4:10" s="40" customFormat="1" ht="11.25">
      <c r="D30" s="63" t="s">
        <v>69</v>
      </c>
      <c r="E30" s="58" t="s">
        <v>52</v>
      </c>
      <c r="F30" s="64" t="s">
        <v>50</v>
      </c>
      <c r="G30" s="55">
        <f>'[1]Январь'!G30+'[1]Февраль'!G30+'[1]Март'!G30+'[1]Апрель'!G30+'[1]Май'!G30+'[1]Июнь'!G30+'[1]Июль'!G30+'[1]Август'!G30+'[1]Сентябрь'!G30+'[1]Октябрь'!G30+'[1]Ноябрь'!G30+'[1]Декабрь'!G30</f>
        <v>0</v>
      </c>
      <c r="H30" s="56">
        <f>'[1]Январь'!H30+'[1]Февраль'!H30+'[1]Март'!H30+'[1]Апрель'!H30+'[1]Май'!H30+'[1]Июнь'!H30+'[1]Июль'!H30+'[1]Август'!H30+'[1]Сентябрь'!H30+'[1]Октябрь'!H30+'[1]Ноябрь'!H30+'[1]Декабрь'!H30</f>
        <v>0</v>
      </c>
      <c r="I30" s="55">
        <f>'[1]Январь'!I30+'[1]Февраль'!I30+'[1]Март'!I30+'[1]Апрель'!I30+'[1]Май'!I30+'[1]Июнь'!I30+'[1]Июль'!I30+'[1]Август'!I30+'[1]Сентябрь'!I30+'[1]Октябрь'!I30+'[1]Ноябрь'!I30+'[1]Декабрь'!I30</f>
        <v>0</v>
      </c>
      <c r="J30" s="56">
        <f>'[1]Январь'!J30+'[1]Февраль'!J30+'[1]Март'!J30+'[1]Апрель'!J30+'[1]Май'!J30+'[1]Июнь'!J30+'[1]Июль'!J30+'[1]Август'!J30+'[1]Сентябрь'!J30+'[1]Октябрь'!J30+'[1]Ноябрь'!J30+'[1]Декабрь'!J30</f>
        <v>0</v>
      </c>
    </row>
    <row r="31" spans="4:10" s="40" customFormat="1" ht="11.25">
      <c r="D31" s="63" t="s">
        <v>70</v>
      </c>
      <c r="E31" s="58" t="s">
        <v>54</v>
      </c>
      <c r="F31" s="64" t="s">
        <v>50</v>
      </c>
      <c r="G31" s="55">
        <f>'[1]Январь'!G31+'[1]Февраль'!G31+'[1]Март'!G31+'[1]Апрель'!G31+'[1]Май'!G31+'[1]Июнь'!G31+'[1]Июль'!G31+'[1]Август'!G31+'[1]Сентябрь'!G31+'[1]Октябрь'!G31+'[1]Ноябрь'!G31+'[1]Декабрь'!G31</f>
        <v>0</v>
      </c>
      <c r="H31" s="56">
        <f>'[1]Январь'!H31+'[1]Февраль'!H31+'[1]Март'!H31+'[1]Апрель'!H31+'[1]Май'!H31+'[1]Июнь'!H31+'[1]Июль'!H31+'[1]Август'!H31+'[1]Сентябрь'!H31+'[1]Октябрь'!H31+'[1]Ноябрь'!H31+'[1]Декабрь'!H31</f>
        <v>0</v>
      </c>
      <c r="I31" s="55">
        <f>'[1]Январь'!I31+'[1]Февраль'!I31+'[1]Март'!I31+'[1]Апрель'!I31+'[1]Май'!I31+'[1]Июнь'!I31+'[1]Июль'!I31+'[1]Август'!I31+'[1]Сентябрь'!I31+'[1]Октябрь'!I31+'[1]Ноябрь'!I31+'[1]Декабрь'!I31</f>
        <v>0</v>
      </c>
      <c r="J31" s="56">
        <f>'[1]Январь'!J31+'[1]Февраль'!J31+'[1]Март'!J31+'[1]Апрель'!J31+'[1]Май'!J31+'[1]Июнь'!J31+'[1]Июль'!J31+'[1]Август'!J31+'[1]Сентябрь'!J31+'[1]Октябрь'!J31+'[1]Ноябрь'!J31+'[1]Декабрь'!J31</f>
        <v>0</v>
      </c>
    </row>
    <row r="32" spans="4:10" ht="11.25">
      <c r="D32" s="63" t="s">
        <v>71</v>
      </c>
      <c r="E32" s="57" t="s">
        <v>72</v>
      </c>
      <c r="F32" s="64" t="s">
        <v>50</v>
      </c>
      <c r="G32" s="55">
        <f>'[1]Январь'!G32+'[1]Февраль'!G32+'[1]Март'!G32+'[1]Апрель'!G32+'[1]Май'!G32+'[1]Июнь'!G32+'[1]Июль'!G32+'[1]Август'!G32+'[1]Сентябрь'!G32+'[1]Октябрь'!G32+'[1]Ноябрь'!G32+'[1]Декабрь'!G32</f>
        <v>0</v>
      </c>
      <c r="H32" s="56">
        <f>'[1]Январь'!H32+'[1]Февраль'!H32+'[1]Март'!H32+'[1]Апрель'!H32+'[1]Май'!H32+'[1]Июнь'!H32+'[1]Июль'!H32+'[1]Август'!H32+'[1]Сентябрь'!H32+'[1]Октябрь'!H32+'[1]Ноябрь'!H32+'[1]Декабрь'!H32</f>
        <v>0</v>
      </c>
      <c r="I32" s="55">
        <f>'[1]Январь'!I32+'[1]Февраль'!I32+'[1]Март'!I32+'[1]Апрель'!I32+'[1]Май'!I32+'[1]Июнь'!I32+'[1]Июль'!I32+'[1]Август'!I32+'[1]Сентябрь'!I32+'[1]Октябрь'!I32+'[1]Ноябрь'!I32+'[1]Декабрь'!I32</f>
        <v>0</v>
      </c>
      <c r="J32" s="56">
        <f>'[1]Январь'!J32+'[1]Февраль'!J32+'[1]Март'!J32+'[1]Апрель'!J32+'[1]Май'!J32+'[1]Июнь'!J32+'[1]Июль'!J32+'[1]Август'!J32+'[1]Сентябрь'!J32+'[1]Октябрь'!J32+'[1]Ноябрь'!J32+'[1]Декабрь'!J32</f>
        <v>0</v>
      </c>
    </row>
    <row r="33" spans="4:10" ht="11.25">
      <c r="D33" s="63" t="s">
        <v>73</v>
      </c>
      <c r="E33" s="58" t="s">
        <v>74</v>
      </c>
      <c r="F33" s="64" t="s">
        <v>50</v>
      </c>
      <c r="G33" s="55">
        <f>'[1]Январь'!G33+'[1]Февраль'!G33+'[1]Март'!G33+'[1]Апрель'!G33+'[1]Май'!G33+'[1]Июнь'!G33+'[1]Июль'!G33+'[1]Август'!G33+'[1]Сентябрь'!G33+'[1]Октябрь'!G33+'[1]Ноябрь'!G33+'[1]Декабрь'!G33</f>
        <v>0</v>
      </c>
      <c r="H33" s="56">
        <f>'[1]Январь'!H33+'[1]Февраль'!H33+'[1]Март'!H33+'[1]Апрель'!H33+'[1]Май'!H33+'[1]Июнь'!H33+'[1]Июль'!H33+'[1]Август'!H33+'[1]Сентябрь'!H33+'[1]Октябрь'!H33+'[1]Ноябрь'!H33+'[1]Декабрь'!H33</f>
        <v>0</v>
      </c>
      <c r="I33" s="55">
        <f>'[1]Январь'!I33+'[1]Февраль'!I33+'[1]Март'!I33+'[1]Апрель'!I33+'[1]Май'!I33+'[1]Июнь'!I33+'[1]Июль'!I33+'[1]Август'!I33+'[1]Сентябрь'!I33+'[1]Октябрь'!I33+'[1]Ноябрь'!I33+'[1]Декабрь'!I33</f>
        <v>0</v>
      </c>
      <c r="J33" s="56">
        <f>'[1]Январь'!J33+'[1]Февраль'!J33+'[1]Март'!J33+'[1]Апрель'!J33+'[1]Май'!J33+'[1]Июнь'!J33+'[1]Июль'!J33+'[1]Август'!J33+'[1]Сентябрь'!J33+'[1]Октябрь'!J33+'[1]Ноябрь'!J33+'[1]Декабрь'!J33</f>
        <v>0</v>
      </c>
    </row>
    <row r="34" spans="4:10" ht="11.25">
      <c r="D34" s="63" t="s">
        <v>75</v>
      </c>
      <c r="E34" s="58" t="s">
        <v>76</v>
      </c>
      <c r="F34" s="64" t="s">
        <v>50</v>
      </c>
      <c r="G34" s="55">
        <f>'[1]Январь'!G34+'[1]Февраль'!G34+'[1]Март'!G34+'[1]Апрель'!G34+'[1]Май'!G34+'[1]Июнь'!G34+'[1]Июль'!G34+'[1]Август'!G34+'[1]Сентябрь'!G34+'[1]Октябрь'!G34+'[1]Ноябрь'!G34+'[1]Декабрь'!G34</f>
        <v>0</v>
      </c>
      <c r="H34" s="56">
        <f>'[1]Январь'!H34+'[1]Февраль'!H34+'[1]Март'!H34+'[1]Апрель'!H34+'[1]Май'!H34+'[1]Июнь'!H34+'[1]Июль'!H34+'[1]Август'!H34+'[1]Сентябрь'!H34+'[1]Октябрь'!H34+'[1]Ноябрь'!H34+'[1]Декабрь'!H34</f>
        <v>0</v>
      </c>
      <c r="I34" s="55">
        <f>'[1]Январь'!I34+'[1]Февраль'!I34+'[1]Март'!I34+'[1]Апрель'!I34+'[1]Май'!I34+'[1]Июнь'!I34+'[1]Июль'!I34+'[1]Август'!I34+'[1]Сентябрь'!I34+'[1]Октябрь'!I34+'[1]Ноябрь'!I34+'[1]Декабрь'!I34</f>
        <v>0</v>
      </c>
      <c r="J34" s="56">
        <f>'[1]Январь'!J34+'[1]Февраль'!J34+'[1]Март'!J34+'[1]Апрель'!J34+'[1]Май'!J34+'[1]Июнь'!J34+'[1]Июль'!J34+'[1]Август'!J34+'[1]Сентябрь'!J34+'[1]Октябрь'!J34+'[1]Ноябрь'!J34+'[1]Декабрь'!J34</f>
        <v>0</v>
      </c>
    </row>
    <row r="35" spans="4:10" ht="11.25">
      <c r="D35" s="63" t="s">
        <v>77</v>
      </c>
      <c r="E35" s="60" t="s">
        <v>78</v>
      </c>
      <c r="F35" s="65" t="s">
        <v>61</v>
      </c>
      <c r="G35" s="55"/>
      <c r="H35" s="56"/>
      <c r="I35" s="55"/>
      <c r="J35" s="56"/>
    </row>
    <row r="36" spans="4:10" s="40" customFormat="1" ht="22.5">
      <c r="D36" s="63" t="s">
        <v>79</v>
      </c>
      <c r="E36" s="57" t="s">
        <v>80</v>
      </c>
      <c r="F36" s="64" t="s">
        <v>50</v>
      </c>
      <c r="G36" s="55">
        <f>'[1]Январь'!G36+'[1]Февраль'!G36+'[1]Март'!G36+'[1]Апрель'!G36+'[1]Май'!G36+'[1]Июнь'!G36+'[1]Июль'!G36+'[1]Август'!G36+'[1]Сентябрь'!G36+'[1]Октябрь'!G36+'[1]Ноябрь'!G36+'[1]Декабрь'!G36</f>
        <v>0</v>
      </c>
      <c r="H36" s="56">
        <f>'[1]Январь'!H36+'[1]Февраль'!H36+'[1]Март'!H36+'[1]Апрель'!H36+'[1]Май'!H36+'[1]Июнь'!H36+'[1]Июль'!H36+'[1]Август'!H36+'[1]Сентябрь'!H36+'[1]Октябрь'!H36+'[1]Ноябрь'!H36+'[1]Декабрь'!H36</f>
        <v>0</v>
      </c>
      <c r="I36" s="55">
        <f>'[1]Январь'!I36+'[1]Февраль'!I36+'[1]Март'!I36+'[1]Апрель'!I36+'[1]Май'!I36+'[1]Июнь'!I36+'[1]Июль'!I36+'[1]Август'!I36+'[1]Сентябрь'!I36+'[1]Октябрь'!I36+'[1]Ноябрь'!I36+'[1]Декабрь'!I36</f>
        <v>0</v>
      </c>
      <c r="J36" s="56">
        <f>'[1]Январь'!J36+'[1]Февраль'!J36+'[1]Март'!J36+'[1]Апрель'!J36+'[1]Май'!J36+'[1]Июнь'!J36+'[1]Июль'!J36+'[1]Август'!J36+'[1]Сентябрь'!J36+'[1]Октябрь'!J36+'[1]Ноябрь'!J36+'[1]Декабрь'!J36</f>
        <v>0</v>
      </c>
    </row>
    <row r="37" spans="4:10" s="40" customFormat="1" ht="22.5">
      <c r="D37" s="63" t="s">
        <v>81</v>
      </c>
      <c r="E37" s="58" t="s">
        <v>37</v>
      </c>
      <c r="F37" s="64" t="s">
        <v>50</v>
      </c>
      <c r="G37" s="55">
        <f>'[1]Январь'!G37+'[1]Февраль'!G37+'[1]Март'!G37+'[1]Апрель'!G37+'[1]Май'!G37+'[1]Июнь'!G37+'[1]Июль'!G37+'[1]Август'!G37+'[1]Сентябрь'!G37+'[1]Октябрь'!G37+'[1]Ноябрь'!G37+'[1]Декабрь'!G37</f>
        <v>0</v>
      </c>
      <c r="H37" s="56">
        <f>'[1]Январь'!H37+'[1]Февраль'!H37+'[1]Март'!H37+'[1]Апрель'!H37+'[1]Май'!H37+'[1]Июнь'!H37+'[1]Июль'!H37+'[1]Август'!H37+'[1]Сентябрь'!H37+'[1]Октябрь'!H37+'[1]Ноябрь'!H37+'[1]Декабрь'!H37</f>
        <v>0</v>
      </c>
      <c r="I37" s="55">
        <f>'[1]Январь'!I37+'[1]Февраль'!I37+'[1]Март'!I37+'[1]Апрель'!I37+'[1]Май'!I37+'[1]Июнь'!I37+'[1]Июль'!I37+'[1]Август'!I37+'[1]Сентябрь'!I37+'[1]Октябрь'!I37+'[1]Ноябрь'!I37+'[1]Декабрь'!I37</f>
        <v>0</v>
      </c>
      <c r="J37" s="56">
        <f>'[1]Январь'!J37+'[1]Февраль'!J37+'[1]Март'!J37+'[1]Апрель'!J37+'[1]Май'!J37+'[1]Июнь'!J37+'[1]Июль'!J37+'[1]Август'!J37+'[1]Сентябрь'!J37+'[1]Октябрь'!J37+'[1]Ноябрь'!J37+'[1]Декабрь'!J37</f>
        <v>0</v>
      </c>
    </row>
    <row r="38" spans="4:10" s="40" customFormat="1" ht="22.5">
      <c r="D38" s="63" t="s">
        <v>82</v>
      </c>
      <c r="E38" s="58" t="s">
        <v>83</v>
      </c>
      <c r="F38" s="64" t="s">
        <v>50</v>
      </c>
      <c r="G38" s="55">
        <f>'[1]Январь'!G38+'[1]Февраль'!G38+'[1]Март'!G38+'[1]Апрель'!G38+'[1]Май'!G38+'[1]Июнь'!G38+'[1]Июль'!G38+'[1]Август'!G38+'[1]Сентябрь'!G38+'[1]Октябрь'!G38+'[1]Ноябрь'!G38+'[1]Декабрь'!G38</f>
        <v>0</v>
      </c>
      <c r="H38" s="56">
        <f>'[1]Январь'!H38+'[1]Февраль'!H38+'[1]Март'!H38+'[1]Апрель'!H38+'[1]Май'!H38+'[1]Июнь'!H38+'[1]Июль'!H38+'[1]Август'!H38+'[1]Сентябрь'!H38+'[1]Октябрь'!H38+'[1]Ноябрь'!H38+'[1]Декабрь'!H38</f>
        <v>0</v>
      </c>
      <c r="I38" s="55">
        <f>'[1]Январь'!I38+'[1]Февраль'!I38+'[1]Март'!I38+'[1]Апрель'!I38+'[1]Май'!I38+'[1]Июнь'!I38+'[1]Июль'!I38+'[1]Август'!I38+'[1]Сентябрь'!I38+'[1]Октябрь'!I38+'[1]Ноябрь'!I38+'[1]Декабрь'!I38</f>
        <v>0</v>
      </c>
      <c r="J38" s="56">
        <f>'[1]Январь'!J38+'[1]Февраль'!J38+'[1]Март'!J38+'[1]Апрель'!J38+'[1]Май'!J38+'[1]Июнь'!J38+'[1]Июль'!J38+'[1]Август'!J38+'[1]Сентябрь'!J38+'[1]Октябрь'!J38+'[1]Ноябрь'!J38+'[1]Декабрь'!J38</f>
        <v>0</v>
      </c>
    </row>
    <row r="39" spans="4:10" s="40" customFormat="1" ht="11.25">
      <c r="D39" s="63" t="s">
        <v>84</v>
      </c>
      <c r="E39" s="57" t="s">
        <v>85</v>
      </c>
      <c r="F39" s="64" t="s">
        <v>50</v>
      </c>
      <c r="G39" s="55">
        <f>'[1]Январь'!G39+'[1]Февраль'!G39+'[1]Март'!G39+'[1]Апрель'!G39+'[1]Май'!G39+'[1]Июнь'!G39+'[1]Июль'!G39+'[1]Август'!G39+'[1]Сентябрь'!G39+'[1]Октябрь'!G39+'[1]Ноябрь'!G39+'[1]Декабрь'!G39</f>
        <v>-1.1300000000000001</v>
      </c>
      <c r="H39" s="56">
        <f>'[1]Январь'!H39+'[1]Февраль'!H39+'[1]Март'!H39+'[1]Апрель'!H39+'[1]Май'!H39+'[1]Июнь'!H39+'[1]Июль'!H39+'[1]Август'!H39+'[1]Сентябрь'!H39+'[1]Октябрь'!H39+'[1]Ноябрь'!H39+'[1]Декабрь'!H39</f>
        <v>-0.9715640000000001</v>
      </c>
      <c r="I39" s="55">
        <f>'[1]Январь'!I39+'[1]Февраль'!I39+'[1]Март'!I39+'[1]Апрель'!I39+'[1]Май'!I39+'[1]Июнь'!I39+'[1]Июль'!I39+'[1]Август'!I39+'[1]Сентябрь'!I39+'[1]Октябрь'!I39+'[1]Ноябрь'!I39+'[1]Декабрь'!I39</f>
        <v>-1.1300000000000001</v>
      </c>
      <c r="J39" s="56">
        <f>'[1]Январь'!J39+'[1]Февраль'!J39+'[1]Март'!J39+'[1]Апрель'!J39+'[1]Май'!J39+'[1]Июнь'!J39+'[1]Июль'!J39+'[1]Август'!J39+'[1]Сентябрь'!J39+'[1]Октябрь'!J39+'[1]Ноябрь'!J39+'[1]Декабрь'!J39</f>
        <v>-1.06</v>
      </c>
    </row>
    <row r="40" spans="4:10" s="40" customFormat="1" ht="15" customHeight="1">
      <c r="D40" s="63" t="s">
        <v>86</v>
      </c>
      <c r="E40" s="58" t="s">
        <v>41</v>
      </c>
      <c r="F40" s="64" t="s">
        <v>50</v>
      </c>
      <c r="G40" s="55">
        <f>'[1]Январь'!G40+'[1]Февраль'!G40+'[1]Март'!G40+'[1]Апрель'!G40+'[1]Май'!G40+'[1]Июнь'!G40+'[1]Июль'!G40+'[1]Август'!G40+'[1]Сентябрь'!G40+'[1]Октябрь'!G40+'[1]Ноябрь'!G40+'[1]Декабрь'!G40</f>
        <v>0</v>
      </c>
      <c r="H40" s="56">
        <f>'[1]Январь'!H40+'[1]Февраль'!H40+'[1]Март'!H40+'[1]Апрель'!H40+'[1]Май'!H40+'[1]Июнь'!H40+'[1]Июль'!H40+'[1]Август'!H40+'[1]Сентябрь'!H40+'[1]Октябрь'!H40+'[1]Ноябрь'!H40+'[1]Декабрь'!H40</f>
        <v>0</v>
      </c>
      <c r="I40" s="55">
        <f>'[1]Январь'!I40+'[1]Февраль'!I40+'[1]Март'!I40+'[1]Апрель'!I40+'[1]Май'!I40+'[1]Июнь'!I40+'[1]Июль'!I40+'[1]Август'!I40+'[1]Сентябрь'!I40+'[1]Октябрь'!I40+'[1]Ноябрь'!I40+'[1]Декабрь'!I40</f>
        <v>0</v>
      </c>
      <c r="J40" s="56">
        <f>'[1]Январь'!J40+'[1]Февраль'!J40+'[1]Март'!J40+'[1]Апрель'!J40+'[1]Май'!J40+'[1]Июнь'!J40+'[1]Июль'!J40+'[1]Август'!J40+'[1]Сентябрь'!J40+'[1]Октябрь'!J40+'[1]Ноябрь'!J40+'[1]Декабрь'!J40</f>
        <v>0</v>
      </c>
    </row>
    <row r="41" spans="4:10" ht="11.25">
      <c r="D41" s="63" t="s">
        <v>87</v>
      </c>
      <c r="E41" s="60" t="s">
        <v>43</v>
      </c>
      <c r="F41" s="64" t="s">
        <v>50</v>
      </c>
      <c r="G41" s="55">
        <f>'[1]Январь'!G41+'[1]Февраль'!G41+'[1]Март'!G41+'[1]Апрель'!G41+'[1]Май'!G41+'[1]Июнь'!G41+'[1]Июль'!G41+'[1]Август'!G41+'[1]Сентябрь'!G41+'[1]Октябрь'!G41+'[1]Ноябрь'!G41+'[1]Декабрь'!G41</f>
        <v>0</v>
      </c>
      <c r="H41" s="56">
        <f>'[1]Январь'!H41+'[1]Февраль'!H41+'[1]Март'!H41+'[1]Апрель'!H41+'[1]Май'!H41+'[1]Июнь'!H41+'[1]Июль'!H41+'[1]Август'!H41+'[1]Сентябрь'!H41+'[1]Октябрь'!H41+'[1]Ноябрь'!H41+'[1]Декабрь'!H41</f>
        <v>0</v>
      </c>
      <c r="I41" s="55">
        <f>'[1]Январь'!I41+'[1]Февраль'!I41+'[1]Март'!I41+'[1]Апрель'!I41+'[1]Май'!I41+'[1]Июнь'!I41+'[1]Июль'!I41+'[1]Август'!I41+'[1]Сентябрь'!I41+'[1]Октябрь'!I41+'[1]Ноябрь'!I41+'[1]Декабрь'!I41</f>
        <v>0</v>
      </c>
      <c r="J41" s="56">
        <f>'[1]Январь'!J41+'[1]Февраль'!J41+'[1]Март'!J41+'[1]Апрель'!J41+'[1]Май'!J41+'[1]Июнь'!J41+'[1]Июль'!J41+'[1]Август'!J41+'[1]Сентябрь'!J41+'[1]Октябрь'!J41+'[1]Ноябрь'!J41+'[1]Декабрь'!J41</f>
        <v>0</v>
      </c>
    </row>
    <row r="42" spans="4:10" s="51" customFormat="1" ht="11.25">
      <c r="D42" s="63" t="s">
        <v>88</v>
      </c>
      <c r="E42" s="58" t="s">
        <v>45</v>
      </c>
      <c r="F42" s="64" t="s">
        <v>50</v>
      </c>
      <c r="G42" s="55">
        <f>'[1]Январь'!G42+'[1]Февраль'!G42+'[1]Март'!G42+'[1]Апрель'!G42+'[1]Май'!G42+'[1]Июнь'!G42+'[1]Июль'!G42+'[1]Август'!G42+'[1]Сентябрь'!G42+'[1]Октябрь'!G42+'[1]Ноябрь'!G42+'[1]Декабрь'!G42</f>
        <v>0</v>
      </c>
      <c r="H42" s="56">
        <f>'[1]Январь'!H42+'[1]Февраль'!H42+'[1]Март'!H42+'[1]Апрель'!H42+'[1]Май'!H42+'[1]Июнь'!H42+'[1]Июль'!H42+'[1]Август'!H42+'[1]Сентябрь'!H42+'[1]Октябрь'!H42+'[1]Ноябрь'!H42+'[1]Декабрь'!H42</f>
        <v>0</v>
      </c>
      <c r="I42" s="55">
        <f>'[1]Январь'!I42+'[1]Февраль'!I42+'[1]Март'!I42+'[1]Апрель'!I42+'[1]Май'!I42+'[1]Июнь'!I42+'[1]Июль'!I42+'[1]Август'!I42+'[1]Сентябрь'!I42+'[1]Октябрь'!I42+'[1]Ноябрь'!I42+'[1]Декабрь'!I42</f>
        <v>0</v>
      </c>
      <c r="J42" s="56">
        <f>'[1]Январь'!J42+'[1]Февраль'!J42+'[1]Март'!J42+'[1]Апрель'!J42+'[1]Май'!J42+'[1]Июнь'!J42+'[1]Июль'!J42+'[1]Август'!J42+'[1]Сентябрь'!J42+'[1]Октябрь'!J42+'[1]Ноябрь'!J42+'[1]Декабрь'!J42</f>
        <v>0</v>
      </c>
    </row>
    <row r="43" spans="4:10" ht="11.25">
      <c r="D43" s="63" t="s">
        <v>89</v>
      </c>
      <c r="E43" s="58" t="s">
        <v>47</v>
      </c>
      <c r="F43" s="64" t="s">
        <v>50</v>
      </c>
      <c r="G43" s="55">
        <f>'[1]Январь'!G43+'[1]Февраль'!G43+'[1]Март'!G43+'[1]Апрель'!G43+'[1]Май'!G43+'[1]Июнь'!G43+'[1]Июль'!G43+'[1]Август'!G43+'[1]Сентябрь'!G43+'[1]Октябрь'!G43+'[1]Ноябрь'!G43+'[1]Декабрь'!G43</f>
        <v>0</v>
      </c>
      <c r="H43" s="56">
        <f>'[1]Январь'!H43+'[1]Февраль'!H43+'[1]Март'!H43+'[1]Апрель'!H43+'[1]Май'!H43+'[1]Июнь'!H43+'[1]Июль'!H43+'[1]Август'!H43+'[1]Сентябрь'!H43+'[1]Октябрь'!H43+'[1]Ноябрь'!H43+'[1]Декабрь'!H43</f>
        <v>0</v>
      </c>
      <c r="I43" s="55">
        <f>'[1]Январь'!I43+'[1]Февраль'!I43+'[1]Март'!I43+'[1]Апрель'!I43+'[1]Май'!I43+'[1]Июнь'!I43+'[1]Июль'!I43+'[1]Август'!I43+'[1]Сентябрь'!I43+'[1]Октябрь'!I43+'[1]Ноябрь'!I43+'[1]Декабрь'!I43</f>
        <v>0</v>
      </c>
      <c r="J43" s="56">
        <f>'[1]Январь'!J43+'[1]Февраль'!J43+'[1]Март'!J43+'[1]Апрель'!J43+'[1]Май'!J43+'[1]Июнь'!J43+'[1]Июль'!J43+'[1]Август'!J43+'[1]Сентябрь'!J43+'[1]Октябрь'!J43+'[1]Ноябрь'!J43+'[1]Декабрь'!J43</f>
        <v>0</v>
      </c>
    </row>
    <row r="44" spans="4:10" ht="11.25">
      <c r="D44" s="63" t="s">
        <v>90</v>
      </c>
      <c r="E44" s="57" t="s">
        <v>91</v>
      </c>
      <c r="F44" s="64" t="s">
        <v>50</v>
      </c>
      <c r="G44" s="55">
        <f>'[1]Январь'!G44+'[1]Февраль'!G44+'[1]Март'!G44+'[1]Апрель'!G44+'[1]Май'!G44+'[1]Июнь'!G44+'[1]Июль'!G44+'[1]Август'!G44+'[1]Сентябрь'!G44+'[1]Октябрь'!G44+'[1]Ноябрь'!G44+'[1]Декабрь'!G44</f>
        <v>0</v>
      </c>
      <c r="H44" s="56">
        <f>'[1]Январь'!H44+'[1]Февраль'!H44+'[1]Март'!H44+'[1]Апрель'!H44+'[1]Май'!H44+'[1]Июнь'!H44+'[1]Июль'!H44+'[1]Август'!H44+'[1]Сентябрь'!H44+'[1]Октябрь'!H44+'[1]Ноябрь'!H44+'[1]Декабрь'!H44</f>
        <v>0</v>
      </c>
      <c r="I44" s="55">
        <f>'[1]Январь'!I44+'[1]Февраль'!I44+'[1]Март'!I44+'[1]Апрель'!I44+'[1]Май'!I44+'[1]Июнь'!I44+'[1]Июль'!I44+'[1]Август'!I44+'[1]Сентябрь'!I44+'[1]Октябрь'!I44+'[1]Ноябрь'!I44+'[1]Декабрь'!I44</f>
        <v>0</v>
      </c>
      <c r="J44" s="56">
        <f>'[1]Январь'!J44+'[1]Февраль'!J44+'[1]Март'!J44+'[1]Апрель'!J44+'[1]Май'!J44+'[1]Июнь'!J44+'[1]Июль'!J44+'[1]Август'!J44+'[1]Сентябрь'!J44+'[1]Октябрь'!J44+'[1]Ноябрь'!J44+'[1]Декабрь'!J44</f>
        <v>0</v>
      </c>
    </row>
    <row r="45" spans="4:10" ht="11.25">
      <c r="D45" s="63" t="s">
        <v>92</v>
      </c>
      <c r="E45" s="58" t="s">
        <v>93</v>
      </c>
      <c r="F45" s="64" t="s">
        <v>50</v>
      </c>
      <c r="G45" s="55">
        <f>'[1]Январь'!G45+'[1]Февраль'!G45+'[1]Март'!G45+'[1]Апрель'!G45+'[1]Май'!G45+'[1]Июнь'!G45+'[1]Июль'!G45+'[1]Август'!G45+'[1]Сентябрь'!G45+'[1]Октябрь'!G45+'[1]Ноябрь'!G45+'[1]Декабрь'!G45</f>
        <v>0</v>
      </c>
      <c r="H45" s="56">
        <f>'[1]Январь'!H45+'[1]Февраль'!H45+'[1]Март'!H45+'[1]Апрель'!H45+'[1]Май'!H45+'[1]Июнь'!H45+'[1]Июль'!H45+'[1]Август'!H45+'[1]Сентябрь'!H45+'[1]Октябрь'!H45+'[1]Ноябрь'!H45+'[1]Декабрь'!H45</f>
        <v>0</v>
      </c>
      <c r="I45" s="55">
        <f>'[1]Январь'!I45+'[1]Февраль'!I45+'[1]Март'!I45+'[1]Апрель'!I45+'[1]Май'!I45+'[1]Июнь'!I45+'[1]Июль'!I45+'[1]Август'!I45+'[1]Сентябрь'!I45+'[1]Октябрь'!I45+'[1]Ноябрь'!I45+'[1]Декабрь'!I45</f>
        <v>0</v>
      </c>
      <c r="J45" s="56">
        <f>'[1]Январь'!J45+'[1]Февраль'!J45+'[1]Март'!J45+'[1]Апрель'!J45+'[1]Май'!J45+'[1]Июнь'!J45+'[1]Июль'!J45+'[1]Август'!J45+'[1]Сентябрь'!J45+'[1]Октябрь'!J45+'[1]Ноябрь'!J45+'[1]Декабрь'!J45</f>
        <v>0</v>
      </c>
    </row>
    <row r="46" spans="4:10" ht="11.25">
      <c r="D46" s="63" t="s">
        <v>94</v>
      </c>
      <c r="E46" s="58" t="s">
        <v>95</v>
      </c>
      <c r="F46" s="64" t="s">
        <v>50</v>
      </c>
      <c r="G46" s="55">
        <f>'[1]Январь'!G46+'[1]Февраль'!G46+'[1]Март'!G46+'[1]Апрель'!G46+'[1]Май'!G46+'[1]Июнь'!G46+'[1]Июль'!G46+'[1]Август'!G46+'[1]Сентябрь'!G46+'[1]Октябрь'!G46+'[1]Ноябрь'!G46+'[1]Декабрь'!G46</f>
        <v>0</v>
      </c>
      <c r="H46" s="56">
        <f>'[1]Январь'!H46+'[1]Февраль'!H46+'[1]Март'!H46+'[1]Апрель'!H46+'[1]Май'!H46+'[1]Июнь'!H46+'[1]Июль'!H46+'[1]Август'!H46+'[1]Сентябрь'!H46+'[1]Октябрь'!H46+'[1]Ноябрь'!H46+'[1]Декабрь'!H46</f>
        <v>0</v>
      </c>
      <c r="I46" s="55">
        <f>'[1]Январь'!I46+'[1]Февраль'!I46+'[1]Март'!I46+'[1]Апрель'!I46+'[1]Май'!I46+'[1]Июнь'!I46+'[1]Июль'!I46+'[1]Август'!I46+'[1]Сентябрь'!I46+'[1]Октябрь'!I46+'[1]Ноябрь'!I46+'[1]Декабрь'!I46</f>
        <v>0</v>
      </c>
      <c r="J46" s="56">
        <f>'[1]Январь'!J46+'[1]Февраль'!J46+'[1]Март'!J46+'[1]Апрель'!J46+'[1]Май'!J46+'[1]Июнь'!J46+'[1]Июль'!J46+'[1]Август'!J46+'[1]Сентябрь'!J46+'[1]Октябрь'!J46+'[1]Ноябрь'!J46+'[1]Декабрь'!J46</f>
        <v>0</v>
      </c>
    </row>
    <row r="47" spans="4:10" ht="11.25">
      <c r="D47" s="63" t="s">
        <v>96</v>
      </c>
      <c r="E47" s="57" t="s">
        <v>97</v>
      </c>
      <c r="F47" s="65" t="s">
        <v>98</v>
      </c>
      <c r="G47" s="55">
        <f>'[1]Январь'!G47+'[1]Февраль'!G47+'[1]Март'!G47+'[1]Апрель'!G47+'[1]Май'!G47+'[1]Июнь'!G47+'[1]Июль'!G47+'[1]Август'!G47+'[1]Сентябрь'!G47+'[1]Октябрь'!G47+'[1]Ноябрь'!G47+'[1]Декабрь'!G47</f>
        <v>0</v>
      </c>
      <c r="H47" s="56">
        <f>'[1]Январь'!H47+'[1]Февраль'!H47+'[1]Март'!H47+'[1]Апрель'!H47+'[1]Май'!H47+'[1]Июнь'!H47+'[1]Июль'!H47+'[1]Август'!H47+'[1]Сентябрь'!H47+'[1]Октябрь'!H47+'[1]Ноябрь'!H47+'[1]Декабрь'!H47</f>
        <v>0</v>
      </c>
      <c r="I47" s="55">
        <f>'[1]Январь'!I47+'[1]Февраль'!I47+'[1]Март'!I47+'[1]Апрель'!I47+'[1]Май'!I47+'[1]Июнь'!I47+'[1]Июль'!I47+'[1]Август'!I47+'[1]Сентябрь'!I47+'[1]Октябрь'!I47+'[1]Ноябрь'!I47+'[1]Декабрь'!I47</f>
        <v>0</v>
      </c>
      <c r="J47" s="56">
        <f>'[1]Январь'!J47+'[1]Февраль'!J47+'[1]Март'!J47+'[1]Апрель'!J47+'[1]Май'!J47+'[1]Июнь'!J47+'[1]Июль'!J47+'[1]Август'!J47+'[1]Сентябрь'!J47+'[1]Октябрь'!J47+'[1]Ноябрь'!J47+'[1]Декабрь'!J47</f>
        <v>0</v>
      </c>
    </row>
    <row r="48" spans="4:10" ht="33.75">
      <c r="D48" s="63" t="s">
        <v>99</v>
      </c>
      <c r="E48" s="57" t="s">
        <v>100</v>
      </c>
      <c r="F48" s="65" t="s">
        <v>98</v>
      </c>
      <c r="G48" s="55">
        <f>'[1]Январь'!G48+'[1]Февраль'!G48+'[1]Март'!G48+'[1]Апрель'!G48+'[1]Май'!G48+'[1]Июнь'!G48+'[1]Июль'!G48+'[1]Август'!G48+'[1]Сентябрь'!G48+'[1]Октябрь'!G48+'[1]Ноябрь'!G48+'[1]Декабрь'!G48</f>
        <v>0</v>
      </c>
      <c r="H48" s="56">
        <f>'[1]Январь'!H48+'[1]Февраль'!H48+'[1]Март'!H48+'[1]Апрель'!H48+'[1]Май'!H48+'[1]Июнь'!H48+'[1]Июль'!H48+'[1]Август'!H48+'[1]Сентябрь'!H48+'[1]Октябрь'!H48+'[1]Ноябрь'!H48+'[1]Декабрь'!H48</f>
        <v>0</v>
      </c>
      <c r="I48" s="55">
        <f>'[1]Январь'!I48+'[1]Февраль'!I48+'[1]Март'!I48+'[1]Апрель'!I48+'[1]Май'!I48+'[1]Июнь'!I48+'[1]Июль'!I48+'[1]Август'!I48+'[1]Сентябрь'!I48+'[1]Октябрь'!I48+'[1]Ноябрь'!I48+'[1]Декабрь'!I48</f>
        <v>0</v>
      </c>
      <c r="J48" s="56">
        <f>'[1]Январь'!J48+'[1]Февраль'!J48+'[1]Март'!J48+'[1]Апрель'!J48+'[1]Май'!J48+'[1]Июнь'!J48+'[1]Июль'!J48+'[1]Август'!J48+'[1]Сентябрь'!J48+'[1]Октябрь'!J48+'[1]Ноябрь'!J48+'[1]Декабрь'!J48</f>
        <v>0</v>
      </c>
    </row>
    <row r="49" spans="4:10" ht="11.25">
      <c r="D49" s="63" t="s">
        <v>101</v>
      </c>
      <c r="E49" s="57" t="s">
        <v>102</v>
      </c>
      <c r="F49" s="65" t="s">
        <v>98</v>
      </c>
      <c r="G49" s="55">
        <f>'[1]Январь'!G49+'[1]Февраль'!G49+'[1]Март'!G49+'[1]Апрель'!G49+'[1]Май'!G49+'[1]Июнь'!G49+'[1]Июль'!G49+'[1]Август'!G49+'[1]Сентябрь'!G49+'[1]Октябрь'!G49+'[1]Ноябрь'!G49+'[1]Декабрь'!G49</f>
        <v>0</v>
      </c>
      <c r="H49" s="56">
        <f>'[1]Январь'!H49+'[1]Февраль'!H49+'[1]Март'!H49+'[1]Апрель'!H49+'[1]Май'!H49+'[1]Июнь'!H49+'[1]Июль'!H49+'[1]Август'!H49+'[1]Сентябрь'!H49+'[1]Октябрь'!H49+'[1]Ноябрь'!H49+'[1]Декабрь'!H49</f>
        <v>0</v>
      </c>
      <c r="I49" s="55">
        <f>'[1]Январь'!I49+'[1]Февраль'!I49+'[1]Март'!I49+'[1]Апрель'!I49+'[1]Май'!I49+'[1]Июнь'!I49+'[1]Июль'!I49+'[1]Август'!I49+'[1]Сентябрь'!I49+'[1]Октябрь'!I49+'[1]Ноябрь'!I49+'[1]Декабрь'!I49</f>
        <v>0</v>
      </c>
      <c r="J49" s="56">
        <f>'[1]Январь'!J49+'[1]Февраль'!J49+'[1]Март'!J49+'[1]Апрель'!J49+'[1]Май'!J49+'[1]Июнь'!J49+'[1]Июль'!J49+'[1]Август'!J49+'[1]Сентябрь'!J49+'[1]Октябрь'!J49+'[1]Ноябрь'!J49+'[1]Декабрь'!J49</f>
        <v>0</v>
      </c>
    </row>
    <row r="50" spans="4:10" ht="22.5">
      <c r="D50" s="63" t="s">
        <v>103</v>
      </c>
      <c r="E50" s="57" t="s">
        <v>104</v>
      </c>
      <c r="F50" s="65" t="s">
        <v>98</v>
      </c>
      <c r="G50" s="55">
        <f>'[1]Январь'!G50+'[1]Февраль'!G50+'[1]Март'!G50+'[1]Апрель'!G50+'[1]Май'!G50+'[1]Июнь'!G50+'[1]Июль'!G50+'[1]Август'!G50+'[1]Сентябрь'!G50+'[1]Октябрь'!G50+'[1]Ноябрь'!G50+'[1]Декабрь'!G50</f>
        <v>0</v>
      </c>
      <c r="H50" s="56">
        <f>'[1]Январь'!H50+'[1]Февраль'!H50+'[1]Март'!H50+'[1]Апрель'!H50+'[1]Май'!H50+'[1]Июнь'!H50+'[1]Июль'!H50+'[1]Август'!H50+'[1]Сентябрь'!H50+'[1]Октябрь'!H50+'[1]Ноябрь'!H50+'[1]Декабрь'!H50</f>
        <v>0</v>
      </c>
      <c r="I50" s="55">
        <f>'[1]Январь'!I50+'[1]Февраль'!I50+'[1]Март'!I50+'[1]Апрель'!I50+'[1]Май'!I50+'[1]Июнь'!I50+'[1]Июль'!I50+'[1]Август'!I50+'[1]Сентябрь'!I50+'[1]Октябрь'!I50+'[1]Ноябрь'!I50+'[1]Декабрь'!I50</f>
        <v>0</v>
      </c>
      <c r="J50" s="56">
        <f>'[1]Январь'!J50+'[1]Февраль'!J50+'[1]Март'!J50+'[1]Апрель'!J50+'[1]Май'!J50+'[1]Июнь'!J50+'[1]Июль'!J50+'[1]Август'!J50+'[1]Сентябрь'!J50+'[1]Октябрь'!J50+'[1]Ноябрь'!J50+'[1]Декабрь'!J50</f>
        <v>0</v>
      </c>
    </row>
    <row r="51" spans="4:10" ht="11.25">
      <c r="D51" s="63" t="s">
        <v>105</v>
      </c>
      <c r="E51" s="57" t="s">
        <v>106</v>
      </c>
      <c r="F51" s="65" t="s">
        <v>98</v>
      </c>
      <c r="G51" s="55">
        <f>G49-G50</f>
        <v>0</v>
      </c>
      <c r="H51" s="68">
        <f>H49-H50</f>
        <v>0</v>
      </c>
      <c r="I51" s="55">
        <f>I49-I50</f>
        <v>0</v>
      </c>
      <c r="J51" s="69">
        <f>J49-J50</f>
        <v>0</v>
      </c>
    </row>
    <row r="52" spans="4:10" s="40" customFormat="1" ht="11.25">
      <c r="D52" s="52" t="s">
        <v>107</v>
      </c>
      <c r="E52" s="62" t="s">
        <v>108</v>
      </c>
      <c r="F52" s="54" t="s">
        <v>109</v>
      </c>
      <c r="G52" s="55">
        <f>('[1]Январь'!G52+'[1]Февраль'!G52+'[1]Март'!G52+'[1]Апрель'!G52+'[1]Май'!G52+'[1]Июнь'!G52+'[1]Июль'!G52+'[1]Август'!G52+'[1]Сентябрь'!G52+'[1]Октябрь'!G52+'[1]Ноябрь'!G52+'[1]Декабрь'!G52)/12</f>
        <v>0</v>
      </c>
      <c r="H52" s="56">
        <f>('[1]Январь'!H52+'[1]Февраль'!H52+'[1]Март'!H52+'[1]Апрель'!H52+'[1]Май'!H52+'[1]Июнь'!H52+'[1]Июль'!H52+'[1]Август'!H52+'[1]Сентябрь'!H52+'[1]Октябрь'!H52+'[1]Ноябрь'!H52+'[1]Декабрь'!H52)/12</f>
        <v>0</v>
      </c>
      <c r="I52" s="55">
        <f>('[1]Январь'!I52+'[1]Февраль'!I52+'[1]Март'!I52+'[1]Апрель'!I52+'[1]Май'!I52+'[1]Июнь'!I52+'[1]Июль'!I52+'[1]Август'!I52+'[1]Сентябрь'!I52+'[1]Октябрь'!I52+'[1]Ноябрь'!I52+'[1]Декабрь'!I52)/12</f>
        <v>0</v>
      </c>
      <c r="J52" s="56">
        <f>('[1]Январь'!J52+'[1]Февраль'!J52+'[1]Март'!J52+'[1]Апрель'!J52+'[1]Май'!J52+'[1]Июнь'!J52+'[1]Июль'!J52+'[1]Август'!J52+'[1]Сентябрь'!J52+'[1]Октябрь'!J52+'[1]Ноябрь'!J52+'[1]Декабрь'!J52)/12</f>
        <v>0</v>
      </c>
    </row>
    <row r="53" spans="4:10" s="40" customFormat="1" ht="11.25">
      <c r="D53" s="52"/>
      <c r="E53" s="53" t="s">
        <v>110</v>
      </c>
      <c r="F53" s="54"/>
      <c r="G53" s="70"/>
      <c r="H53" s="71"/>
      <c r="I53" s="70"/>
      <c r="J53" s="71"/>
    </row>
    <row r="54" spans="4:10" ht="11.25">
      <c r="D54" s="52" t="s">
        <v>111</v>
      </c>
      <c r="E54" s="53" t="s">
        <v>112</v>
      </c>
      <c r="F54" s="65"/>
      <c r="G54" s="72"/>
      <c r="H54" s="73"/>
      <c r="I54" s="72"/>
      <c r="J54" s="73"/>
    </row>
    <row r="55" spans="4:10" ht="11.25">
      <c r="D55" s="52" t="s">
        <v>113</v>
      </c>
      <c r="E55" s="62" t="s">
        <v>114</v>
      </c>
      <c r="F55" s="54" t="s">
        <v>115</v>
      </c>
      <c r="G55" s="55">
        <f>'[1]Январь'!G55+'[1]Февраль'!G55+'[1]Март'!G55+'[1]Апрель'!G55+'[1]Май'!G55+'[1]Июнь'!G55+'[1]Июль'!G55+'[1]Август'!G55+'[1]Сентябрь'!G55+'[1]Октябрь'!G55+'[1]Ноябрь'!G55+'[1]Декабрь'!G55</f>
        <v>0</v>
      </c>
      <c r="H55" s="56">
        <f>'[1]Январь'!H55+'[1]Февраль'!H55+'[1]Март'!H55+'[1]Апрель'!H55+'[1]Май'!H55+'[1]Июнь'!H55+'[1]Июль'!H55+'[1]Август'!H55+'[1]Сентябрь'!H55+'[1]Октябрь'!H55+'[1]Ноябрь'!H55+'[1]Декабрь'!H55</f>
        <v>0</v>
      </c>
      <c r="I55" s="55">
        <f>'[1]Январь'!I55+'[1]Февраль'!I55+'[1]Март'!I55+'[1]Апрель'!I55+'[1]Май'!I55+'[1]Июнь'!I55+'[1]Июль'!I55+'[1]Август'!I55+'[1]Сентябрь'!I55+'[1]Октябрь'!I55+'[1]Ноябрь'!I55+'[1]Декабрь'!I55</f>
        <v>0</v>
      </c>
      <c r="J55" s="56">
        <f>'[1]Январь'!J55+'[1]Февраль'!J55+'[1]Март'!J55+'[1]Апрель'!J55+'[1]Май'!J55+'[1]Июнь'!J55+'[1]Июль'!J55+'[1]Август'!J55+'[1]Сентябрь'!J55+'[1]Октябрь'!J55+'[1]Ноябрь'!J55+'[1]Декабрь'!J55</f>
        <v>0</v>
      </c>
    </row>
    <row r="56" spans="4:10" ht="11.25">
      <c r="D56" s="52" t="s">
        <v>116</v>
      </c>
      <c r="E56" s="62" t="s">
        <v>117</v>
      </c>
      <c r="F56" s="74"/>
      <c r="G56" s="55">
        <f>'[1]Январь'!G56+'[1]Февраль'!G56+'[1]Март'!G56+'[1]Апрель'!G56+'[1]Май'!G56+'[1]Июнь'!G56+'[1]Июль'!G56+'[1]Август'!G56+'[1]Сентябрь'!G56+'[1]Октябрь'!G56+'[1]Ноябрь'!G56+'[1]Декабрь'!G56</f>
        <v>0</v>
      </c>
      <c r="H56" s="56">
        <f>'[1]Январь'!H56+'[1]Февраль'!H56+'[1]Март'!H56+'[1]Апрель'!H56+'[1]Май'!H56+'[1]Июнь'!H56+'[1]Июль'!H56+'[1]Август'!H56+'[1]Сентябрь'!H56+'[1]Октябрь'!H56+'[1]Ноябрь'!H56+'[1]Декабрь'!H56</f>
        <v>0</v>
      </c>
      <c r="I56" s="55">
        <f>'[1]Январь'!I56+'[1]Февраль'!I56+'[1]Март'!I56+'[1]Апрель'!I56+'[1]Май'!I56+'[1]Июнь'!I56+'[1]Июль'!I56+'[1]Август'!I56+'[1]Сентябрь'!I56+'[1]Октябрь'!I56+'[1]Ноябрь'!I56+'[1]Декабрь'!I56</f>
        <v>0</v>
      </c>
      <c r="J56" s="56">
        <f>'[1]Январь'!J56+'[1]Февраль'!J56+'[1]Март'!J56+'[1]Апрель'!J56+'[1]Май'!J56+'[1]Июнь'!J56+'[1]Июль'!J56+'[1]Август'!J56+'[1]Сентябрь'!J56+'[1]Октябрь'!J56+'[1]Ноябрь'!J56+'[1]Декабрь'!J56</f>
        <v>0</v>
      </c>
    </row>
    <row r="57" spans="4:10" ht="11.25">
      <c r="D57" s="52" t="s">
        <v>118</v>
      </c>
      <c r="E57" s="75" t="s">
        <v>119</v>
      </c>
      <c r="F57" s="54" t="s">
        <v>120</v>
      </c>
      <c r="G57" s="55">
        <f>'[1]Январь'!G57+'[1]Февраль'!G57+'[1]Март'!G57+'[1]Апрель'!G57+'[1]Май'!G57+'[1]Июнь'!G57+'[1]Июль'!G57+'[1]Август'!G57+'[1]Сентябрь'!G57+'[1]Октябрь'!G57+'[1]Ноябрь'!G57+'[1]Декабрь'!G57</f>
        <v>0</v>
      </c>
      <c r="H57" s="56">
        <f>'[1]Январь'!H57+'[1]Февраль'!H57+'[1]Март'!H57+'[1]Апрель'!H57+'[1]Май'!H57+'[1]Июнь'!H57+'[1]Июль'!H57+'[1]Август'!H57+'[1]Сентябрь'!H57+'[1]Октябрь'!H57+'[1]Ноябрь'!H57+'[1]Декабрь'!H57</f>
        <v>0</v>
      </c>
      <c r="I57" s="55">
        <f>'[1]Январь'!I57+'[1]Февраль'!I57+'[1]Март'!I57+'[1]Апрель'!I57+'[1]Май'!I57+'[1]Июнь'!I57+'[1]Июль'!I57+'[1]Август'!I57+'[1]Сентябрь'!I57+'[1]Октябрь'!I57+'[1]Ноябрь'!I57+'[1]Декабрь'!I57</f>
        <v>0</v>
      </c>
      <c r="J57" s="56">
        <f>'[1]Январь'!J57+'[1]Февраль'!J57+'[1]Март'!J57+'[1]Апрель'!J57+'[1]Май'!J57+'[1]Июнь'!J57+'[1]Июль'!J57+'[1]Август'!J57+'[1]Сентябрь'!J57+'[1]Октябрь'!J57+'[1]Ноябрь'!J57+'[1]Декабрь'!J57</f>
        <v>0</v>
      </c>
    </row>
    <row r="58" spans="4:10" ht="11.25">
      <c r="D58" s="52" t="s">
        <v>121</v>
      </c>
      <c r="E58" s="75" t="s">
        <v>122</v>
      </c>
      <c r="F58" s="54" t="s">
        <v>120</v>
      </c>
      <c r="G58" s="55">
        <f>'[1]Январь'!G58+'[1]Февраль'!G58+'[1]Март'!G58+'[1]Апрель'!G58+'[1]Май'!G58+'[1]Июнь'!G58+'[1]Июль'!G58+'[1]Август'!G58+'[1]Сентябрь'!G58+'[1]Октябрь'!G58+'[1]Ноябрь'!G58+'[1]Декабрь'!G58</f>
        <v>0</v>
      </c>
      <c r="H58" s="56">
        <f>'[1]Январь'!H58+'[1]Февраль'!H58+'[1]Март'!H58+'[1]Апрель'!H58+'[1]Май'!H58+'[1]Июнь'!H58+'[1]Июль'!H58+'[1]Август'!H58+'[1]Сентябрь'!H58+'[1]Октябрь'!H58+'[1]Ноябрь'!H58+'[1]Декабрь'!H58</f>
        <v>0</v>
      </c>
      <c r="I58" s="55">
        <f>'[1]Январь'!I58+'[1]Февраль'!I58+'[1]Март'!I58+'[1]Апрель'!I58+'[1]Май'!I58+'[1]Июнь'!I58+'[1]Июль'!I58+'[1]Август'!I58+'[1]Сентябрь'!I58+'[1]Октябрь'!I58+'[1]Ноябрь'!I58+'[1]Декабрь'!I58</f>
        <v>0</v>
      </c>
      <c r="J58" s="56">
        <f>'[1]Январь'!J58+'[1]Февраль'!J58+'[1]Март'!J58+'[1]Апрель'!J58+'[1]Май'!J58+'[1]Июнь'!J58+'[1]Июль'!J58+'[1]Август'!J58+'[1]Сентябрь'!J58+'[1]Октябрь'!J58+'[1]Ноябрь'!J58+'[1]Декабрь'!J58</f>
        <v>0</v>
      </c>
    </row>
    <row r="59" spans="4:10" ht="11.25">
      <c r="D59" s="52" t="s">
        <v>123</v>
      </c>
      <c r="E59" s="75" t="s">
        <v>124</v>
      </c>
      <c r="F59" s="54" t="s">
        <v>125</v>
      </c>
      <c r="G59" s="55">
        <f>'[1]Январь'!G59+'[1]Февраль'!G59+'[1]Март'!G59+'[1]Апрель'!G59+'[1]Май'!G59+'[1]Июнь'!G59+'[1]Июль'!G59+'[1]Август'!G59+'[1]Сентябрь'!G59+'[1]Октябрь'!G59+'[1]Ноябрь'!G59+'[1]Декабрь'!G59</f>
        <v>0</v>
      </c>
      <c r="H59" s="56">
        <f>'[1]Январь'!H59+'[1]Февраль'!H59+'[1]Март'!H59+'[1]Апрель'!H59+'[1]Май'!H59+'[1]Июнь'!H59+'[1]Июль'!H59+'[1]Август'!H59+'[1]Сентябрь'!H59+'[1]Октябрь'!H59+'[1]Ноябрь'!H59+'[1]Декабрь'!H59</f>
        <v>0</v>
      </c>
      <c r="I59" s="55">
        <f>'[1]Январь'!I59+'[1]Февраль'!I59+'[1]Март'!I59+'[1]Апрель'!I59+'[1]Май'!I59+'[1]Июнь'!I59+'[1]Июль'!I59+'[1]Август'!I59+'[1]Сентябрь'!I59+'[1]Октябрь'!I59+'[1]Ноябрь'!I59+'[1]Декабрь'!I59</f>
        <v>0</v>
      </c>
      <c r="J59" s="56">
        <f>'[1]Январь'!J59+'[1]Февраль'!J59+'[1]Март'!J59+'[1]Апрель'!J59+'[1]Май'!J59+'[1]Июнь'!J59+'[1]Июль'!J59+'[1]Август'!J59+'[1]Сентябрь'!J59+'[1]Октябрь'!J59+'[1]Ноябрь'!J59+'[1]Декабрь'!J59</f>
        <v>0</v>
      </c>
    </row>
    <row r="60" spans="4:10" ht="11.25">
      <c r="D60" s="52" t="s">
        <v>126</v>
      </c>
      <c r="E60" s="76"/>
      <c r="F60" s="54" t="s">
        <v>120</v>
      </c>
      <c r="G60" s="55">
        <f>'[1]Январь'!G60+'[1]Февраль'!G60+'[1]Март'!G60+'[1]Апрель'!G60+'[1]Май'!G60+'[1]Июнь'!G60+'[1]Июль'!G60+'[1]Август'!G60+'[1]Сентябрь'!G60+'[1]Октябрь'!G60+'[1]Ноябрь'!G60+'[1]Декабрь'!G60</f>
        <v>0</v>
      </c>
      <c r="H60" s="56">
        <f>'[1]Январь'!H60+'[1]Февраль'!H60+'[1]Март'!H60+'[1]Апрель'!H60+'[1]Май'!H60+'[1]Июнь'!H60+'[1]Июль'!H60+'[1]Август'!H60+'[1]Сентябрь'!H60+'[1]Октябрь'!H60+'[1]Ноябрь'!H60+'[1]Декабрь'!H60</f>
        <v>0</v>
      </c>
      <c r="I60" s="55">
        <f>'[1]Январь'!I60+'[1]Февраль'!I60+'[1]Март'!I60+'[1]Апрель'!I60+'[1]Май'!I60+'[1]Июнь'!I60+'[1]Июль'!I60+'[1]Август'!I60+'[1]Сентябрь'!I60+'[1]Октябрь'!I60+'[1]Ноябрь'!I60+'[1]Декабрь'!I60</f>
        <v>0</v>
      </c>
      <c r="J60" s="56">
        <f>'[1]Январь'!J60+'[1]Февраль'!J60+'[1]Март'!J60+'[1]Апрель'!J60+'[1]Май'!J60+'[1]Июнь'!J60+'[1]Июль'!J60+'[1]Август'!J60+'[1]Сентябрь'!J60+'[1]Октябрь'!J60+'[1]Ноябрь'!J60+'[1]Декабрь'!J60</f>
        <v>0</v>
      </c>
    </row>
    <row r="61" spans="4:10" ht="11.25">
      <c r="D61" s="52" t="s">
        <v>127</v>
      </c>
      <c r="E61" s="57" t="s">
        <v>128</v>
      </c>
      <c r="F61" s="54" t="s">
        <v>129</v>
      </c>
      <c r="G61" s="66"/>
      <c r="H61" s="67"/>
      <c r="I61" s="66"/>
      <c r="J61" s="67"/>
    </row>
    <row r="62" spans="4:10" ht="11.25">
      <c r="D62" s="52" t="s">
        <v>130</v>
      </c>
      <c r="E62" s="58" t="s">
        <v>131</v>
      </c>
      <c r="F62" s="54" t="s">
        <v>129</v>
      </c>
      <c r="G62" s="66"/>
      <c r="H62" s="67"/>
      <c r="I62" s="66"/>
      <c r="J62" s="67"/>
    </row>
    <row r="63" spans="4:10" ht="11.25">
      <c r="D63" s="52" t="s">
        <v>132</v>
      </c>
      <c r="E63" s="58" t="s">
        <v>133</v>
      </c>
      <c r="F63" s="54" t="s">
        <v>129</v>
      </c>
      <c r="G63" s="66"/>
      <c r="H63" s="67"/>
      <c r="I63" s="66"/>
      <c r="J63" s="67"/>
    </row>
    <row r="64" spans="4:10" ht="11.25">
      <c r="D64" s="52" t="s">
        <v>134</v>
      </c>
      <c r="E64" s="57" t="s">
        <v>135</v>
      </c>
      <c r="F64" s="54" t="s">
        <v>136</v>
      </c>
      <c r="G64" s="66"/>
      <c r="H64" s="67"/>
      <c r="I64" s="66"/>
      <c r="J64" s="67"/>
    </row>
    <row r="68" spans="4:9" ht="15.75" customHeight="1">
      <c r="D68" s="115" t="s">
        <v>137</v>
      </c>
      <c r="E68" s="115"/>
      <c r="F68" s="116"/>
      <c r="G68" s="116"/>
      <c r="H68" s="77"/>
      <c r="I68" s="78"/>
    </row>
    <row r="69" spans="4:9" ht="11.25">
      <c r="D69" s="79"/>
      <c r="E69" s="80"/>
      <c r="F69" s="81"/>
      <c r="G69" s="81"/>
      <c r="H69" s="81"/>
      <c r="I69" s="78"/>
    </row>
    <row r="70" spans="4:9" ht="11.25">
      <c r="D70" s="79"/>
      <c r="E70" s="80"/>
      <c r="F70" s="81"/>
      <c r="G70" s="81"/>
      <c r="H70" s="81"/>
      <c r="I70" s="78"/>
    </row>
    <row r="71" spans="4:9" ht="23.25" customHeight="1">
      <c r="D71" s="117" t="s">
        <v>138</v>
      </c>
      <c r="E71" s="117"/>
      <c r="F71" s="116"/>
      <c r="G71" s="116"/>
      <c r="H71" s="82"/>
      <c r="I71" s="78"/>
    </row>
    <row r="75" spans="4:9" ht="11.25">
      <c r="D75" s="77"/>
      <c r="E75" s="77"/>
      <c r="F75" s="77"/>
      <c r="G75" s="77"/>
      <c r="H75" s="77"/>
      <c r="I75" s="78"/>
    </row>
  </sheetData>
  <sheetProtection/>
  <mergeCells count="6">
    <mergeCell ref="D6:F6"/>
    <mergeCell ref="D7:F7"/>
    <mergeCell ref="D68:E68"/>
    <mergeCell ref="F68:G68"/>
    <mergeCell ref="D71:E71"/>
    <mergeCell ref="F71:G7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71:G71">
      <formula1>900</formula1>
    </dataValidation>
    <dataValidation type="decimal" allowBlank="1" showInputMessage="1" showErrorMessage="1" sqref="G55:J64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58"/>
  <sheetViews>
    <sheetView zoomScalePageLayoutView="0" workbookViewId="0" topLeftCell="A31">
      <selection activeCell="I9" sqref="I9"/>
    </sheetView>
  </sheetViews>
  <sheetFormatPr defaultColWidth="9.140625" defaultRowHeight="15"/>
  <cols>
    <col min="1" max="1" width="6.421875" style="83" customWidth="1"/>
    <col min="2" max="2" width="57.140625" style="83" customWidth="1"/>
    <col min="3" max="3" width="19.00390625" style="83" customWidth="1"/>
    <col min="4" max="4" width="13.7109375" style="83" customWidth="1"/>
    <col min="5" max="5" width="19.28125" style="83" customWidth="1"/>
    <col min="6" max="6" width="14.57421875" style="83" customWidth="1"/>
    <col min="7" max="7" width="25.28125" style="83" customWidth="1"/>
    <col min="8" max="16384" width="9.140625" style="83" customWidth="1"/>
  </cols>
  <sheetData>
    <row r="1" spans="1:7" ht="12.75">
      <c r="A1" s="120" t="str">
        <f>'[2]1.6.'!A1:D1</f>
        <v>ООО "Севтехносервис"</v>
      </c>
      <c r="B1" s="120"/>
      <c r="G1" s="84" t="s">
        <v>139</v>
      </c>
    </row>
    <row r="2" spans="1:7" ht="15.75">
      <c r="A2" s="121" t="s">
        <v>140</v>
      </c>
      <c r="B2" s="121"/>
      <c r="C2" s="121"/>
      <c r="D2" s="121"/>
      <c r="E2" s="121"/>
      <c r="F2" s="121"/>
      <c r="G2" s="121"/>
    </row>
    <row r="3" ht="12.75">
      <c r="G3" s="85" t="s">
        <v>141</v>
      </c>
    </row>
    <row r="4" spans="1:7" ht="25.5">
      <c r="A4" s="122" t="s">
        <v>142</v>
      </c>
      <c r="B4" s="124"/>
      <c r="C4" s="126" t="s">
        <v>143</v>
      </c>
      <c r="D4" s="127"/>
      <c r="E4" s="126">
        <v>2013</v>
      </c>
      <c r="F4" s="127"/>
      <c r="G4" s="86" t="s">
        <v>144</v>
      </c>
    </row>
    <row r="5" spans="1:7" ht="25.5">
      <c r="A5" s="123"/>
      <c r="B5" s="125"/>
      <c r="C5" s="86" t="str">
        <f>'[2]1.2.1'!C6</f>
        <v>план (утв.органами  регулирования)</v>
      </c>
      <c r="D5" s="86" t="str">
        <f>'[2]1.2.1'!D6</f>
        <v>факт</v>
      </c>
      <c r="E5" s="86" t="str">
        <f>'[2]1.2.1'!E6</f>
        <v>план</v>
      </c>
      <c r="F5" s="86" t="str">
        <f>'[2]1.2.1'!F6</f>
        <v>факт</v>
      </c>
      <c r="G5" s="86" t="str">
        <f>'[2]1.2.1'!G6</f>
        <v>предложение ЭСО</v>
      </c>
    </row>
    <row r="6" spans="1:7" ht="12.75">
      <c r="A6" s="87">
        <v>1</v>
      </c>
      <c r="B6" s="88"/>
      <c r="C6" s="87">
        <v>3</v>
      </c>
      <c r="D6" s="87">
        <f>C6+1</f>
        <v>4</v>
      </c>
      <c r="E6" s="87">
        <f>D6+1</f>
        <v>5</v>
      </c>
      <c r="F6" s="87">
        <f>E6+1</f>
        <v>6</v>
      </c>
      <c r="G6" s="87">
        <f>F6+1</f>
        <v>7</v>
      </c>
    </row>
    <row r="7" spans="1:7" ht="12.75">
      <c r="A7" s="89">
        <v>1</v>
      </c>
      <c r="B7" s="90" t="s">
        <v>145</v>
      </c>
      <c r="C7" s="91">
        <f>D7</f>
        <v>1384.5348000000001</v>
      </c>
      <c r="D7" s="91">
        <f>'[2]дог'!G32/1000</f>
        <v>1384.5348000000001</v>
      </c>
      <c r="E7" s="91">
        <f>D7</f>
        <v>1384.5348000000001</v>
      </c>
      <c r="F7" s="91">
        <f>E7</f>
        <v>1384.5348000000001</v>
      </c>
      <c r="G7" s="91">
        <f>'[2]дог'!H32/1000</f>
        <v>1522.9882800000003</v>
      </c>
    </row>
    <row r="8" spans="1:7" ht="12.75">
      <c r="A8" s="89">
        <v>2</v>
      </c>
      <c r="B8" s="90" t="s">
        <v>146</v>
      </c>
      <c r="C8" s="91">
        <f>'[2]дог'!G33/1000</f>
        <v>344.45400000000006</v>
      </c>
      <c r="D8" s="91">
        <f>C8</f>
        <v>344.45400000000006</v>
      </c>
      <c r="E8" s="91">
        <f>D8</f>
        <v>344.45400000000006</v>
      </c>
      <c r="F8" s="91">
        <f>E8</f>
        <v>344.45400000000006</v>
      </c>
      <c r="G8" s="91">
        <f>'[2]дог'!H33/1000</f>
        <v>378.89940000000007</v>
      </c>
    </row>
    <row r="9" spans="1:7" ht="12.75">
      <c r="A9" s="92"/>
      <c r="B9" s="93" t="s">
        <v>147</v>
      </c>
      <c r="C9" s="94"/>
      <c r="D9" s="94"/>
      <c r="E9" s="94"/>
      <c r="F9" s="94"/>
      <c r="G9" s="94"/>
    </row>
    <row r="10" spans="1:7" ht="12.75">
      <c r="A10" s="89">
        <v>3</v>
      </c>
      <c r="B10" s="90" t="s">
        <v>148</v>
      </c>
      <c r="C10" s="91">
        <f>C11</f>
        <v>1473.011584</v>
      </c>
      <c r="D10" s="91">
        <f>C10</f>
        <v>1473.011584</v>
      </c>
      <c r="E10" s="91">
        <f>D10</f>
        <v>1473.011584</v>
      </c>
      <c r="F10" s="91">
        <f>E10</f>
        <v>1473.011584</v>
      </c>
      <c r="G10" s="91">
        <f>G11</f>
        <v>1620.3127424000002</v>
      </c>
    </row>
    <row r="11" spans="1:7" ht="12.75">
      <c r="A11" s="92"/>
      <c r="B11" s="93" t="s">
        <v>147</v>
      </c>
      <c r="C11" s="94">
        <f>'[2]работы и материалы'!E100/1000*2</f>
        <v>1473.011584</v>
      </c>
      <c r="D11" s="94">
        <f>D10</f>
        <v>1473.011584</v>
      </c>
      <c r="E11" s="94">
        <f>E10</f>
        <v>1473.011584</v>
      </c>
      <c r="F11" s="94">
        <f>F10</f>
        <v>1473.011584</v>
      </c>
      <c r="G11" s="94">
        <f>F11*1.1</f>
        <v>1620.3127424000002</v>
      </c>
    </row>
    <row r="12" spans="1:7" ht="12.75">
      <c r="A12" s="92">
        <v>4</v>
      </c>
      <c r="B12" s="93" t="s">
        <v>149</v>
      </c>
      <c r="C12" s="94"/>
      <c r="D12" s="94"/>
      <c r="E12" s="94"/>
      <c r="F12" s="94"/>
      <c r="G12" s="94"/>
    </row>
    <row r="13" spans="1:7" ht="12.75">
      <c r="A13" s="92">
        <v>5</v>
      </c>
      <c r="B13" s="93" t="s">
        <v>150</v>
      </c>
      <c r="C13" s="94"/>
      <c r="D13" s="94"/>
      <c r="E13" s="94"/>
      <c r="F13" s="94"/>
      <c r="G13" s="94"/>
    </row>
    <row r="14" spans="1:7" ht="25.5">
      <c r="A14" s="95" t="s">
        <v>40</v>
      </c>
      <c r="B14" s="93" t="s">
        <v>151</v>
      </c>
      <c r="C14" s="94"/>
      <c r="D14" s="94"/>
      <c r="E14" s="94"/>
      <c r="F14" s="94"/>
      <c r="G14" s="94"/>
    </row>
    <row r="15" spans="1:7" ht="12.75">
      <c r="A15" s="92" t="s">
        <v>44</v>
      </c>
      <c r="B15" s="93" t="s">
        <v>152</v>
      </c>
      <c r="C15" s="94"/>
      <c r="D15" s="94"/>
      <c r="E15" s="94"/>
      <c r="F15" s="94"/>
      <c r="G15" s="94"/>
    </row>
    <row r="16" spans="1:7" ht="12.75">
      <c r="A16" s="89" t="s">
        <v>48</v>
      </c>
      <c r="B16" s="90" t="s">
        <v>153</v>
      </c>
      <c r="C16" s="91">
        <f>'[2]1.16'!E47</f>
        <v>5653.371168000001</v>
      </c>
      <c r="D16" s="91">
        <f>'[2]1.16'!F47</f>
        <v>5653.371168000001</v>
      </c>
      <c r="E16" s="91">
        <f>'[2]1.16'!G47</f>
        <v>5919.845064000001</v>
      </c>
      <c r="F16" s="91">
        <f>'[2]1.16'!H47</f>
        <v>6499.438712</v>
      </c>
      <c r="G16" s="91">
        <f>'[2]1.16'!I47</f>
        <v>6682.20493344</v>
      </c>
    </row>
    <row r="17" spans="1:7" ht="12.75">
      <c r="A17" s="92"/>
      <c r="B17" s="93" t="s">
        <v>147</v>
      </c>
      <c r="C17" s="94"/>
      <c r="D17" s="94"/>
      <c r="E17" s="94"/>
      <c r="F17" s="94"/>
      <c r="G17" s="94"/>
    </row>
    <row r="18" spans="1:8" ht="12.75">
      <c r="A18" s="89" t="s">
        <v>55</v>
      </c>
      <c r="B18" s="90" t="s">
        <v>154</v>
      </c>
      <c r="C18" s="91">
        <f>C16*0.302</f>
        <v>1707.3180927360002</v>
      </c>
      <c r="D18" s="91">
        <f>D16*0.302</f>
        <v>1707.3180927360002</v>
      </c>
      <c r="E18" s="91">
        <f>E16*0.302</f>
        <v>1787.7932093280003</v>
      </c>
      <c r="F18" s="91">
        <f>F16*0.302</f>
        <v>1962.830491024</v>
      </c>
      <c r="G18" s="91">
        <f>G16*0.302</f>
        <v>2018.02588989888</v>
      </c>
      <c r="H18" s="96"/>
    </row>
    <row r="19" spans="1:7" ht="12.75">
      <c r="A19" s="92"/>
      <c r="B19" s="93" t="s">
        <v>147</v>
      </c>
      <c r="C19" s="94"/>
      <c r="D19" s="94"/>
      <c r="E19" s="94"/>
      <c r="F19" s="94"/>
      <c r="G19" s="94"/>
    </row>
    <row r="20" spans="1:7" ht="12.75">
      <c r="A20" s="92" t="s">
        <v>67</v>
      </c>
      <c r="B20" s="93" t="s">
        <v>155</v>
      </c>
      <c r="C20" s="94"/>
      <c r="D20" s="94"/>
      <c r="E20" s="94"/>
      <c r="F20" s="94"/>
      <c r="G20" s="94"/>
    </row>
    <row r="21" spans="1:7" ht="12.75">
      <c r="A21" s="89" t="s">
        <v>71</v>
      </c>
      <c r="B21" s="90" t="s">
        <v>156</v>
      </c>
      <c r="C21" s="91">
        <f>C22+C23+C24+C25+C26+C27+C28+C31</f>
        <v>2019.2529408</v>
      </c>
      <c r="D21" s="91">
        <f>D22+D23+D24+D25+D26+D27+D28+D31</f>
        <v>2019.2529408</v>
      </c>
      <c r="E21" s="91">
        <f>E22+E23+E24+E25+E26+E27+E28+E31</f>
        <v>2019.2529408</v>
      </c>
      <c r="F21" s="91">
        <f>F22+F23+F24+F25+F26+F27+F28+F31</f>
        <v>2019.2529408</v>
      </c>
      <c r="G21" s="91">
        <f>G22+G23+G24+G25+G26+G27+G28+G31</f>
        <v>2161.140996</v>
      </c>
    </row>
    <row r="22" spans="1:7" ht="12.75">
      <c r="A22" s="92" t="s">
        <v>73</v>
      </c>
      <c r="B22" s="93" t="s">
        <v>157</v>
      </c>
      <c r="C22" s="94"/>
      <c r="D22" s="94"/>
      <c r="E22" s="94"/>
      <c r="F22" s="94"/>
      <c r="G22" s="94"/>
    </row>
    <row r="23" spans="1:7" ht="12.75">
      <c r="A23" s="92" t="s">
        <v>75</v>
      </c>
      <c r="B23" s="93" t="s">
        <v>158</v>
      </c>
      <c r="C23" s="94"/>
      <c r="D23" s="94">
        <f>C23</f>
        <v>0</v>
      </c>
      <c r="E23" s="94">
        <f>D23</f>
        <v>0</v>
      </c>
      <c r="F23" s="94">
        <f>E23</f>
        <v>0</v>
      </c>
      <c r="G23" s="94">
        <f>F23</f>
        <v>0</v>
      </c>
    </row>
    <row r="24" spans="1:7" ht="12.75">
      <c r="A24" s="92" t="s">
        <v>159</v>
      </c>
      <c r="B24" s="93" t="s">
        <v>160</v>
      </c>
      <c r="C24" s="94"/>
      <c r="D24" s="94"/>
      <c r="E24" s="94"/>
      <c r="F24" s="94"/>
      <c r="G24" s="94"/>
    </row>
    <row r="25" spans="1:7" ht="65.25" customHeight="1">
      <c r="A25" s="95" t="s">
        <v>161</v>
      </c>
      <c r="B25" s="97" t="s">
        <v>162</v>
      </c>
      <c r="C25" s="94"/>
      <c r="D25" s="94"/>
      <c r="E25" s="94"/>
      <c r="F25" s="94"/>
      <c r="G25" s="94"/>
    </row>
    <row r="26" spans="1:7" ht="12.75">
      <c r="A26" s="92" t="s">
        <v>163</v>
      </c>
      <c r="B26" s="93" t="s">
        <v>164</v>
      </c>
      <c r="C26" s="94"/>
      <c r="D26" s="94"/>
      <c r="E26" s="94"/>
      <c r="F26" s="94"/>
      <c r="G26" s="94"/>
    </row>
    <row r="27" spans="1:7" ht="12.75">
      <c r="A27" s="92" t="s">
        <v>165</v>
      </c>
      <c r="B27" s="93" t="s">
        <v>166</v>
      </c>
      <c r="C27" s="94"/>
      <c r="D27" s="94"/>
      <c r="E27" s="94"/>
      <c r="F27" s="94"/>
      <c r="G27" s="94"/>
    </row>
    <row r="28" spans="1:7" ht="25.5">
      <c r="A28" s="95" t="s">
        <v>167</v>
      </c>
      <c r="B28" s="93" t="s">
        <v>168</v>
      </c>
      <c r="C28" s="94">
        <f>C29+C30</f>
        <v>0</v>
      </c>
      <c r="D28" s="94">
        <f>D29+D30</f>
        <v>0</v>
      </c>
      <c r="E28" s="94">
        <f>E29+E30</f>
        <v>0</v>
      </c>
      <c r="F28" s="94">
        <f>F29+F30</f>
        <v>0</v>
      </c>
      <c r="G28" s="94">
        <f>G29+G30</f>
        <v>0</v>
      </c>
    </row>
    <row r="29" spans="1:7" ht="12.75">
      <c r="A29" s="92" t="s">
        <v>169</v>
      </c>
      <c r="B29" s="93" t="s">
        <v>170</v>
      </c>
      <c r="C29" s="94"/>
      <c r="D29" s="94"/>
      <c r="E29" s="94"/>
      <c r="F29" s="94"/>
      <c r="G29" s="94"/>
    </row>
    <row r="30" spans="1:7" ht="12.75">
      <c r="A30" s="92" t="s">
        <v>171</v>
      </c>
      <c r="B30" s="93" t="s">
        <v>172</v>
      </c>
      <c r="C30" s="94"/>
      <c r="D30" s="94"/>
      <c r="E30" s="94"/>
      <c r="F30" s="94"/>
      <c r="G30" s="94"/>
    </row>
    <row r="31" spans="1:7" ht="12.75">
      <c r="A31" s="89" t="s">
        <v>173</v>
      </c>
      <c r="B31" s="90" t="s">
        <v>174</v>
      </c>
      <c r="C31" s="91">
        <f>SUM(C33:C38)</f>
        <v>2019.2529408</v>
      </c>
      <c r="D31" s="91">
        <f>SUM(D33:D38)</f>
        <v>2019.2529408</v>
      </c>
      <c r="E31" s="91">
        <f>SUM(E33:E38)</f>
        <v>2019.2529408</v>
      </c>
      <c r="F31" s="91">
        <f>SUM(F33:F38)</f>
        <v>2019.2529408</v>
      </c>
      <c r="G31" s="91">
        <f>SUM(G33:G38)</f>
        <v>2161.140996</v>
      </c>
    </row>
    <row r="32" spans="1:7" ht="12.75">
      <c r="A32" s="92"/>
      <c r="B32" s="93" t="s">
        <v>175</v>
      </c>
      <c r="C32" s="94"/>
      <c r="D32" s="94"/>
      <c r="E32" s="94"/>
      <c r="F32" s="94"/>
      <c r="G32" s="94"/>
    </row>
    <row r="33" spans="1:7" ht="12.75">
      <c r="A33" s="92" t="s">
        <v>176</v>
      </c>
      <c r="B33" s="93" t="s">
        <v>177</v>
      </c>
      <c r="C33" s="94">
        <f>'[2]аренда'!E11/1000</f>
        <v>1415.9883888</v>
      </c>
      <c r="D33" s="94">
        <f aca="true" t="shared" si="0" ref="D33:F38">C33</f>
        <v>1415.9883888</v>
      </c>
      <c r="E33" s="94">
        <f>C33</f>
        <v>1415.9883888</v>
      </c>
      <c r="F33" s="94">
        <f>E33</f>
        <v>1415.9883888</v>
      </c>
      <c r="G33" s="94">
        <f>'[2]аренда'!F11/1000</f>
        <v>1497.5499888</v>
      </c>
    </row>
    <row r="34" spans="1:7" ht="12.75">
      <c r="A34" s="92" t="s">
        <v>178</v>
      </c>
      <c r="B34" s="93" t="s">
        <v>179</v>
      </c>
      <c r="C34" s="94">
        <f>'[2]дог'!G37/1000</f>
        <v>287.35080000000005</v>
      </c>
      <c r="D34" s="94">
        <f t="shared" si="0"/>
        <v>287.35080000000005</v>
      </c>
      <c r="E34" s="94">
        <f t="shared" si="0"/>
        <v>287.35080000000005</v>
      </c>
      <c r="F34" s="94">
        <f t="shared" si="0"/>
        <v>287.35080000000005</v>
      </c>
      <c r="G34" s="94">
        <f>'[2]дог'!H37/1000</f>
        <v>316.0858800000001</v>
      </c>
    </row>
    <row r="35" spans="1:7" ht="12.75">
      <c r="A35" s="92" t="s">
        <v>180</v>
      </c>
      <c r="B35" s="93" t="s">
        <v>181</v>
      </c>
      <c r="C35" s="94">
        <f>'[2]дог'!G40/1000</f>
        <v>52.877352000000016</v>
      </c>
      <c r="D35" s="94">
        <f t="shared" si="0"/>
        <v>52.877352000000016</v>
      </c>
      <c r="E35" s="94">
        <f t="shared" si="0"/>
        <v>52.877352000000016</v>
      </c>
      <c r="F35" s="94">
        <f t="shared" si="0"/>
        <v>52.877352000000016</v>
      </c>
      <c r="G35" s="94">
        <f>'[2]дог'!H40/1000</f>
        <v>58.165087200000016</v>
      </c>
    </row>
    <row r="36" spans="1:7" ht="12.75">
      <c r="A36" s="92" t="s">
        <v>182</v>
      </c>
      <c r="B36" s="93" t="s">
        <v>183</v>
      </c>
      <c r="C36" s="94">
        <f>'[2]дог'!G39/1000</f>
        <v>37.2372</v>
      </c>
      <c r="D36" s="94">
        <f t="shared" si="0"/>
        <v>37.2372</v>
      </c>
      <c r="E36" s="94">
        <f t="shared" si="0"/>
        <v>37.2372</v>
      </c>
      <c r="F36" s="94">
        <f t="shared" si="0"/>
        <v>37.2372</v>
      </c>
      <c r="G36" s="94">
        <f>'[2]дог'!H39/1000</f>
        <v>40.96092000000001</v>
      </c>
    </row>
    <row r="37" spans="1:7" ht="12.75">
      <c r="A37" s="92" t="s">
        <v>184</v>
      </c>
      <c r="B37" s="93" t="s">
        <v>185</v>
      </c>
      <c r="C37" s="94">
        <f>'[2]дог'!G38/1000</f>
        <v>113.4276</v>
      </c>
      <c r="D37" s="94">
        <f t="shared" si="0"/>
        <v>113.4276</v>
      </c>
      <c r="E37" s="94">
        <f t="shared" si="0"/>
        <v>113.4276</v>
      </c>
      <c r="F37" s="94">
        <f t="shared" si="0"/>
        <v>113.4276</v>
      </c>
      <c r="G37" s="94">
        <f>'[2]дог'!H38/1000</f>
        <v>124.77036</v>
      </c>
    </row>
    <row r="38" spans="1:7" ht="12.75">
      <c r="A38" s="92" t="s">
        <v>186</v>
      </c>
      <c r="B38" s="93" t="s">
        <v>187</v>
      </c>
      <c r="C38" s="94">
        <f>'[2]дог'!G41/1000</f>
        <v>112.37160000000003</v>
      </c>
      <c r="D38" s="94">
        <f t="shared" si="0"/>
        <v>112.37160000000003</v>
      </c>
      <c r="E38" s="94">
        <f t="shared" si="0"/>
        <v>112.37160000000003</v>
      </c>
      <c r="F38" s="94">
        <f t="shared" si="0"/>
        <v>112.37160000000003</v>
      </c>
      <c r="G38" s="94">
        <f>'[2]дог'!H41/1000</f>
        <v>123.60876000000005</v>
      </c>
    </row>
    <row r="39" spans="1:7" ht="12.75">
      <c r="A39" s="89" t="s">
        <v>79</v>
      </c>
      <c r="B39" s="90" t="s">
        <v>188</v>
      </c>
      <c r="C39" s="91">
        <f>C7+C8+C10+C12+C13+C16+C18+C20+C21</f>
        <v>12581.942585536002</v>
      </c>
      <c r="D39" s="91">
        <f>D7+D8+D10+D12+D13+D16+D18+D20+D21</f>
        <v>12581.942585536002</v>
      </c>
      <c r="E39" s="91">
        <f>E7+E8+E10+E12+E13+E16+E18+E20+E21</f>
        <v>12928.891598128</v>
      </c>
      <c r="F39" s="91">
        <f>F7+F8+F10+F12+F13+F16+F18+F20+F21</f>
        <v>13683.522527824</v>
      </c>
      <c r="G39" s="91">
        <f>G7+G8+G10+G12+G13+G16+G18+G20+G21</f>
        <v>14383.57224173888</v>
      </c>
    </row>
    <row r="40" spans="1:7" ht="12.75">
      <c r="A40" s="89"/>
      <c r="B40" s="90" t="s">
        <v>189</v>
      </c>
      <c r="C40" s="91"/>
      <c r="D40" s="91"/>
      <c r="E40" s="91"/>
      <c r="F40" s="91"/>
      <c r="G40" s="91">
        <f>'[2]1.21.1'!G29+'[2]1.21.3'!G46</f>
        <v>3931.136622375</v>
      </c>
    </row>
    <row r="41" spans="1:7" ht="12.75">
      <c r="A41" s="89"/>
      <c r="B41" s="90" t="s">
        <v>190</v>
      </c>
      <c r="C41" s="91"/>
      <c r="D41" s="91"/>
      <c r="E41" s="91"/>
      <c r="F41" s="91"/>
      <c r="G41" s="91">
        <f>G40+G39</f>
        <v>18314.70886411388</v>
      </c>
    </row>
    <row r="42" spans="1:7" ht="12.75">
      <c r="A42" s="98"/>
      <c r="B42" s="99" t="s">
        <v>147</v>
      </c>
      <c r="C42" s="100"/>
      <c r="D42" s="100"/>
      <c r="E42" s="100"/>
      <c r="F42" s="100"/>
      <c r="G42" s="100"/>
    </row>
    <row r="43" spans="1:7" ht="12.75">
      <c r="A43" s="98" t="s">
        <v>84</v>
      </c>
      <c r="B43" s="99" t="s">
        <v>191</v>
      </c>
      <c r="C43" s="100"/>
      <c r="D43" s="100"/>
      <c r="E43" s="100"/>
      <c r="F43" s="100"/>
      <c r="G43" s="100"/>
    </row>
    <row r="44" spans="1:7" ht="25.5">
      <c r="A44" s="101" t="s">
        <v>90</v>
      </c>
      <c r="B44" s="99" t="s">
        <v>192</v>
      </c>
      <c r="C44" s="100"/>
      <c r="D44" s="100"/>
      <c r="E44" s="100"/>
      <c r="F44" s="100"/>
      <c r="G44" s="100"/>
    </row>
    <row r="45" spans="1:7" ht="12.75">
      <c r="A45" s="98" t="s">
        <v>96</v>
      </c>
      <c r="B45" s="99" t="s">
        <v>193</v>
      </c>
      <c r="C45" s="100"/>
      <c r="D45" s="100"/>
      <c r="E45" s="100"/>
      <c r="F45" s="100"/>
      <c r="G45" s="100"/>
    </row>
    <row r="46" spans="1:7" ht="12.75">
      <c r="A46" s="98"/>
      <c r="B46" s="99" t="s">
        <v>194</v>
      </c>
      <c r="C46" s="100"/>
      <c r="D46" s="100"/>
      <c r="E46" s="100"/>
      <c r="F46" s="100"/>
      <c r="G46" s="100"/>
    </row>
    <row r="47" spans="1:7" ht="12.75">
      <c r="A47" s="98" t="s">
        <v>195</v>
      </c>
      <c r="B47" s="102" t="s">
        <v>196</v>
      </c>
      <c r="C47" s="100"/>
      <c r="D47" s="100"/>
      <c r="E47" s="100"/>
      <c r="F47" s="100"/>
      <c r="G47" s="100"/>
    </row>
    <row r="48" spans="1:7" ht="12.75">
      <c r="A48" s="98" t="s">
        <v>197</v>
      </c>
      <c r="B48" s="99" t="s">
        <v>198</v>
      </c>
      <c r="C48" s="100">
        <f>C39+C40</f>
        <v>12581.942585536002</v>
      </c>
      <c r="D48" s="100">
        <f>D39+D40</f>
        <v>12581.942585536002</v>
      </c>
      <c r="E48" s="100">
        <f>E39+E40</f>
        <v>12928.891598128</v>
      </c>
      <c r="F48" s="100">
        <f>F39+F40</f>
        <v>13683.522527824</v>
      </c>
      <c r="G48" s="100">
        <f>G39+G40</f>
        <v>18314.70886411388</v>
      </c>
    </row>
    <row r="49" spans="1:7" ht="12.75">
      <c r="A49" s="98" t="s">
        <v>199</v>
      </c>
      <c r="B49" s="99" t="s">
        <v>200</v>
      </c>
      <c r="C49" s="100"/>
      <c r="D49" s="100"/>
      <c r="E49" s="100"/>
      <c r="F49" s="100"/>
      <c r="G49" s="100"/>
    </row>
    <row r="50" spans="1:7" ht="12.75">
      <c r="A50" s="98" t="s">
        <v>201</v>
      </c>
      <c r="B50" s="99" t="s">
        <v>202</v>
      </c>
      <c r="C50" s="100"/>
      <c r="D50" s="100"/>
      <c r="E50" s="100"/>
      <c r="F50" s="100"/>
      <c r="G50" s="100"/>
    </row>
    <row r="51" spans="1:7" ht="12.75">
      <c r="A51" s="98" t="s">
        <v>203</v>
      </c>
      <c r="B51" s="102" t="s">
        <v>204</v>
      </c>
      <c r="C51" s="100"/>
      <c r="D51" s="100"/>
      <c r="E51" s="100"/>
      <c r="F51" s="100"/>
      <c r="G51" s="100"/>
    </row>
    <row r="52" spans="1:7" ht="12.75">
      <c r="A52" s="98" t="s">
        <v>205</v>
      </c>
      <c r="B52" s="99" t="s">
        <v>206</v>
      </c>
      <c r="C52" s="100"/>
      <c r="D52" s="100"/>
      <c r="E52" s="100"/>
      <c r="F52" s="100"/>
      <c r="G52" s="100"/>
    </row>
    <row r="53" spans="1:7" ht="12.75">
      <c r="A53" s="98" t="s">
        <v>207</v>
      </c>
      <c r="B53" s="99" t="s">
        <v>208</v>
      </c>
      <c r="C53" s="100"/>
      <c r="D53" s="100"/>
      <c r="E53" s="100"/>
      <c r="F53" s="100"/>
      <c r="G53" s="100"/>
    </row>
    <row r="54" spans="1:7" ht="12.75">
      <c r="A54" s="98" t="s">
        <v>209</v>
      </c>
      <c r="B54" s="103" t="s">
        <v>210</v>
      </c>
      <c r="C54" s="100"/>
      <c r="D54" s="100"/>
      <c r="E54" s="100"/>
      <c r="F54" s="100"/>
      <c r="G54" s="100"/>
    </row>
    <row r="55" spans="1:7" ht="12.75">
      <c r="A55" s="98" t="s">
        <v>211</v>
      </c>
      <c r="B55" s="102" t="s">
        <v>212</v>
      </c>
      <c r="C55" s="87"/>
      <c r="D55" s="87"/>
      <c r="E55" s="87"/>
      <c r="F55" s="87"/>
      <c r="G55" s="87"/>
    </row>
    <row r="56" spans="1:7" ht="12.75">
      <c r="A56" s="104"/>
      <c r="B56" s="104" t="s">
        <v>213</v>
      </c>
      <c r="C56" s="104"/>
      <c r="D56" s="104"/>
      <c r="E56" s="104"/>
      <c r="F56" s="104"/>
      <c r="G56" s="104">
        <v>1.18</v>
      </c>
    </row>
    <row r="57" spans="1:7" ht="12.75">
      <c r="A57" s="104"/>
      <c r="B57" s="104" t="s">
        <v>214</v>
      </c>
      <c r="C57" s="104"/>
      <c r="D57" s="104"/>
      <c r="E57" s="104"/>
      <c r="F57" s="104"/>
      <c r="G57" s="105">
        <f>G48/G56/1000</f>
        <v>15.520939715350748</v>
      </c>
    </row>
    <row r="58" spans="1:7" s="106" customFormat="1" ht="11.25">
      <c r="A58" s="118" t="s">
        <v>215</v>
      </c>
      <c r="B58" s="119"/>
      <c r="C58" s="119"/>
      <c r="D58" s="119"/>
      <c r="E58" s="119"/>
      <c r="F58" s="119"/>
      <c r="G58" s="119"/>
    </row>
  </sheetData>
  <sheetProtection/>
  <mergeCells count="7">
    <mergeCell ref="A58:G58"/>
    <mergeCell ref="A1:B1"/>
    <mergeCell ref="A2:G2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2013-02-13T05:44:10Z</cp:lastPrinted>
  <dcterms:created xsi:type="dcterms:W3CDTF">2012-01-14T00:15:12Z</dcterms:created>
  <dcterms:modified xsi:type="dcterms:W3CDTF">2014-05-08T12:10:31Z</dcterms:modified>
  <cp:category/>
  <cp:version/>
  <cp:contentType/>
  <cp:contentStatus/>
</cp:coreProperties>
</file>